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975" windowWidth="22080" windowHeight="13875" activeTab="0"/>
  </bookViews>
  <sheets>
    <sheet name="Tableau" sheetId="1" r:id="rId1"/>
    <sheet name="Feuil1" sheetId="2" r:id="rId2"/>
  </sheets>
  <definedNames>
    <definedName name="_xlnm.Print_Area" localSheetId="0">'Tableau'!$B$1:$Z$70</definedName>
  </definedNames>
  <calcPr fullCalcOnLoad="1"/>
</workbook>
</file>

<file path=xl/sharedStrings.xml><?xml version="1.0" encoding="utf-8"?>
<sst xmlns="http://schemas.openxmlformats.org/spreadsheetml/2006/main" count="85" uniqueCount="67">
  <si>
    <t>AOR</t>
  </si>
  <si>
    <t>OPC</t>
  </si>
  <si>
    <t>Totaux</t>
  </si>
  <si>
    <t>€</t>
  </si>
  <si>
    <t>PLUS VALUE EXE 1*</t>
  </si>
  <si>
    <t>TOTAL</t>
  </si>
  <si>
    <t>TOTAL BASE + EXE - VISA</t>
  </si>
  <si>
    <t>EXE 1 : quantitatif détaillé sur tous les lots hors lots techniques et pré-EXE plus quantitatifs détaillés pour les lots techniques.</t>
  </si>
  <si>
    <t>BASES</t>
  </si>
  <si>
    <t>Estimation Travaux € HT</t>
  </si>
  <si>
    <t>DECOMPOSITION DES TEMPS D’ETUDES ET DE PRESTATIONS PAR PHASES DE MISSION EN HOMME JOUR</t>
  </si>
  <si>
    <t>phase de mission</t>
  </si>
  <si>
    <t>coût journalier hors taxe</t>
  </si>
  <si>
    <t>REPARTITION</t>
  </si>
  <si>
    <t>Mission de SYNTHESE</t>
  </si>
  <si>
    <t>REMUNERATION TOTALE</t>
  </si>
  <si>
    <t>PLUS VALUE EXE 2  (VISA déduit)</t>
  </si>
  <si>
    <t xml:space="preserve">base + EXE </t>
  </si>
  <si>
    <t>base + EXE + OPC</t>
  </si>
  <si>
    <t>base + EXE + OPC + SSI</t>
  </si>
  <si>
    <t>base + EXE + OPC +SYNTHESE</t>
  </si>
  <si>
    <t>base + EXE + OPC + SSI +SYNTHESE</t>
  </si>
  <si>
    <t>TOTAL BASE + EXE + SYNTHESE</t>
  </si>
  <si>
    <t>€ ht</t>
  </si>
  <si>
    <t>TABLEAU DE DECOMPOSITION ET DE PROPORTIONNALITE DES HONORAIRES</t>
  </si>
  <si>
    <t xml:space="preserve">La SYNTHESE sera de préférence assurée par un des cotraitants intervenant en mission de base. </t>
  </si>
  <si>
    <t>Champ modifiable par le MOa</t>
  </si>
  <si>
    <t>Champ modifiable par le MOe</t>
  </si>
  <si>
    <t>Compétence 3</t>
  </si>
  <si>
    <t>Compétence 4</t>
  </si>
  <si>
    <t>Compétence 5</t>
  </si>
  <si>
    <t>Compétence 6</t>
  </si>
  <si>
    <t>Compétence 7</t>
  </si>
  <si>
    <t>Taux</t>
  </si>
  <si>
    <t>Valeur</t>
  </si>
  <si>
    <t>Vérification</t>
  </si>
  <si>
    <t>ESQ /DIAG</t>
  </si>
  <si>
    <t>nb h x j</t>
  </si>
  <si>
    <t xml:space="preserve">SYNTHESE DE L'EVOLUTION DE LA REMUNERATION GLOBALE </t>
  </si>
  <si>
    <t>rémunération totale mission de base seule</t>
  </si>
  <si>
    <t>rémunération totale mission de base + OPC</t>
  </si>
  <si>
    <t>rémunération totale mission de base + OPC + SSI</t>
  </si>
  <si>
    <t>rémunération totale missions de base + OPC + SSI + EXE 1</t>
  </si>
  <si>
    <t>rémunération totale missions de base + OPC + SSI + EXE (1+2)</t>
  </si>
  <si>
    <t>rémunération totale missions de base + OPC + SSI + EXE 1 + synthèse</t>
  </si>
  <si>
    <t>rémunération totale missions de base + OPC + SSI + EXE (1+2) + synthèse</t>
  </si>
  <si>
    <t>base + EXE 1</t>
  </si>
  <si>
    <t>base + OPC + EXE 1</t>
  </si>
  <si>
    <t>base + OPC + SSI + EXE 1</t>
  </si>
  <si>
    <t>base SEULE</t>
  </si>
  <si>
    <t>base + OPC</t>
  </si>
  <si>
    <t>base + OPC + SSI</t>
  </si>
  <si>
    <t>base + EXE + SYNTESE</t>
  </si>
  <si>
    <t>Le coût horaire (ou journalier) correspond à la valeur du temps productif directement imputable au projet. Ce coût rémunère les heures non imputables directement (déplacements, administratives, comptables, commerciales, formations, etc.). Seules les heures architecturales et techniques directement imputables au projet sont comptabilisées.</t>
  </si>
  <si>
    <t>EXE 2 : Finalisation des plans d'exécution</t>
  </si>
  <si>
    <t>vérification</t>
  </si>
  <si>
    <t>ETUDE DE SITE</t>
  </si>
  <si>
    <t xml:space="preserve">APS </t>
  </si>
  <si>
    <t xml:space="preserve">APD </t>
  </si>
  <si>
    <t xml:space="preserve">PRO </t>
  </si>
  <si>
    <t xml:space="preserve">ACT </t>
  </si>
  <si>
    <t xml:space="preserve">VISA </t>
  </si>
  <si>
    <t xml:space="preserve">DET </t>
  </si>
  <si>
    <t xml:space="preserve"> ARCHITECTE </t>
  </si>
  <si>
    <t>collaborateur</t>
  </si>
  <si>
    <t>durée chantier  9 mois</t>
  </si>
  <si>
    <r>
      <t xml:space="preserve">BASE NAUTIQUE  - Architecte - prix de vente H / j </t>
    </r>
    <r>
      <rPr>
        <b/>
        <sz val="14"/>
        <rFont val="Arial"/>
        <family val="2"/>
      </rPr>
      <t>(8h)</t>
    </r>
    <r>
      <rPr>
        <b/>
        <sz val="20"/>
        <rFont val="Arial"/>
        <family val="2"/>
      </rPr>
      <t xml:space="preserve">= 824,16 soit  103,02 €ht/heure                                                                                                                Collaborateur - prix de vente H / j </t>
    </r>
    <r>
      <rPr>
        <b/>
        <sz val="14"/>
        <rFont val="Arial"/>
        <family val="2"/>
      </rPr>
      <t>(7h)</t>
    </r>
    <r>
      <rPr>
        <b/>
        <sz val="20"/>
        <rFont val="Arial"/>
        <family val="2"/>
      </rPr>
      <t xml:space="preserve">= 240,80 soit  34,40 €ht/heure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</si>
</sst>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00"/>
    <numFmt numFmtId="168" formatCode="0.0000"/>
    <numFmt numFmtId="169" formatCode="0.000"/>
    <numFmt numFmtId="170" formatCode="0.0000000"/>
    <numFmt numFmtId="171" formatCode="0.000000"/>
    <numFmt numFmtId="172" formatCode="0.0%"/>
    <numFmt numFmtId="173" formatCode="0.000%"/>
    <numFmt numFmtId="174" formatCode="0.0000%"/>
    <numFmt numFmtId="175" formatCode="0.00000%"/>
    <numFmt numFmtId="176" formatCode="0.000000%"/>
    <numFmt numFmtId="177" formatCode="_-* #,##0.0\ _€_-;\-* #,##0.0\ _€_-;_-* &quot;-&quot;??\ _€_-;_-@_-"/>
    <numFmt numFmtId="178" formatCode="_-* #,##0\ _€_-;\-* #,##0\ _€_-;_-* &quot;-&quot;??\ _€_-;_-@_-"/>
    <numFmt numFmtId="179" formatCode="_-* #,##0.000\ &quot;€&quot;_-;\-* #,##0.000\ &quot;€&quot;_-;_-* &quot;-&quot;??\ &quot;€&quot;_-;_-@_-"/>
    <numFmt numFmtId="180" formatCode="_-* #,##0.0\ &quot;€&quot;_-;\-* #,##0.0\ &quot;€&quot;_-;_-* &quot;-&quot;??\ &quot;€&quot;_-;_-@_-"/>
    <numFmt numFmtId="181" formatCode="_-* #,##0\ &quot;€&quot;_-;\-* #,##0\ &quot;€&quot;_-;_-* &quot;-&quot;??\ &quot;€&quot;_-;_-@_-"/>
    <numFmt numFmtId="182" formatCode="_-* #,##0.000\ _€_-;\-* #,##0.000\ _€_-;_-* &quot;-&quot;??\ _€_-;_-@_-"/>
    <numFmt numFmtId="183" formatCode="0.00000000"/>
    <numFmt numFmtId="184" formatCode="_-* #,##0.0000\ _€_-;\-* #,##0.0000\ _€_-;_-* &quot;-&quot;??\ _€_-;_-@_-"/>
    <numFmt numFmtId="185" formatCode="_-* #,##0.0\ _€_-;\-* #,##0.0\ _€_-;_-* &quot;-&quot;?\ _€_-;_-@_-"/>
  </numFmts>
  <fonts count="49">
    <font>
      <sz val="10"/>
      <name val="Arial"/>
      <family val="0"/>
    </font>
    <font>
      <b/>
      <sz val="12"/>
      <name val="Arial"/>
      <family val="2"/>
    </font>
    <font>
      <b/>
      <sz val="11"/>
      <color indexed="62"/>
      <name val="Times New Roman"/>
      <family val="1"/>
    </font>
    <font>
      <b/>
      <sz val="10"/>
      <name val="Arial"/>
      <family val="2"/>
    </font>
    <font>
      <b/>
      <i/>
      <sz val="12"/>
      <name val="Arial"/>
      <family val="2"/>
    </font>
    <font>
      <i/>
      <u val="single"/>
      <sz val="10"/>
      <name val="Arial"/>
      <family val="2"/>
    </font>
    <font>
      <sz val="9"/>
      <name val="Arial"/>
      <family val="2"/>
    </font>
    <font>
      <b/>
      <sz val="16"/>
      <name val="Arial"/>
      <family val="2"/>
    </font>
    <font>
      <b/>
      <sz val="14"/>
      <name val="Arial"/>
      <family val="2"/>
    </font>
    <font>
      <b/>
      <sz val="20"/>
      <name val="Arial"/>
      <family val="2"/>
    </font>
    <font>
      <sz val="12"/>
      <name val="Arial"/>
      <family val="2"/>
    </font>
    <font>
      <sz val="16"/>
      <name val="Arial"/>
      <family val="2"/>
    </font>
    <font>
      <sz val="1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rgb="FFFFFF99"/>
        <bgColor indexed="64"/>
      </patternFill>
    </fill>
    <fill>
      <patternFill patternType="solid">
        <fgColor rgb="FFC7F977"/>
        <bgColor indexed="64"/>
      </patternFill>
    </fill>
    <fill>
      <patternFill patternType="solid">
        <fgColor theme="6" tint="0.5999600291252136"/>
        <bgColor indexed="64"/>
      </patternFill>
    </fill>
    <fill>
      <patternFill patternType="solid">
        <fgColor theme="8" tint="0.3999499976634979"/>
        <bgColor indexed="64"/>
      </patternFill>
    </fill>
    <fill>
      <patternFill patternType="solid">
        <fgColor theme="9" tint="0.5999600291252136"/>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style="medium"/>
      <top style="thin"/>
      <bottom>
        <color indexed="63"/>
      </bottom>
    </border>
    <border>
      <left style="thin"/>
      <right>
        <color indexed="63"/>
      </right>
      <top style="thin"/>
      <bottom style="thin"/>
    </border>
    <border>
      <left style="thin"/>
      <right style="medium"/>
      <top style="medium"/>
      <bottom style="medium"/>
    </border>
    <border>
      <left style="thin"/>
      <right>
        <color indexed="63"/>
      </right>
      <top>
        <color indexed="63"/>
      </top>
      <bottom>
        <color indexed="63"/>
      </bottom>
    </border>
    <border>
      <left style="medium"/>
      <right style="medium"/>
      <top style="medium"/>
      <bottom style="medium"/>
    </border>
    <border>
      <left style="thin"/>
      <right style="medium"/>
      <top>
        <color indexed="63"/>
      </top>
      <bottom style="thin"/>
    </border>
    <border>
      <left style="medium"/>
      <right style="thin"/>
      <top style="thin"/>
      <bottom style="medium"/>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color indexed="63"/>
      </left>
      <right style="thin"/>
      <top style="thin"/>
      <bottom style="medium"/>
    </border>
    <border>
      <left style="medium"/>
      <right style="medium"/>
      <top style="thin"/>
      <bottom style="thin"/>
    </border>
    <border>
      <left>
        <color indexed="63"/>
      </left>
      <right>
        <color indexed="63"/>
      </right>
      <top style="medium"/>
      <bottom style="medium"/>
    </border>
    <border>
      <left style="medium"/>
      <right>
        <color indexed="63"/>
      </right>
      <top style="thin"/>
      <bottom style="thin"/>
    </border>
    <border>
      <left style="medium"/>
      <right style="thin"/>
      <top style="thin"/>
      <bottom style="thin"/>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44" fontId="0" fillId="0" borderId="0" applyFont="0" applyFill="0" applyBorder="0" applyAlignment="0" applyProtection="0"/>
    <xf numFmtId="0" fontId="3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262">
    <xf numFmtId="0" fontId="0" fillId="0" borderId="0" xfId="0" applyAlignment="1">
      <alignment/>
    </xf>
    <xf numFmtId="0" fontId="0" fillId="0" borderId="0" xfId="0" applyBorder="1" applyAlignment="1">
      <alignment horizontal="center"/>
    </xf>
    <xf numFmtId="0" fontId="3" fillId="0" borderId="0" xfId="0" applyFont="1" applyBorder="1" applyAlignment="1">
      <alignment/>
    </xf>
    <xf numFmtId="0" fontId="0" fillId="0" borderId="0" xfId="0" applyBorder="1" applyAlignment="1">
      <alignment/>
    </xf>
    <xf numFmtId="0" fontId="3" fillId="0" borderId="0" xfId="0" applyFont="1" applyBorder="1" applyAlignment="1">
      <alignment horizontal="center"/>
    </xf>
    <xf numFmtId="10" fontId="0" fillId="0" borderId="0" xfId="51" applyNumberFormat="1" applyFont="1" applyBorder="1" applyAlignment="1">
      <alignment/>
    </xf>
    <xf numFmtId="0" fontId="0" fillId="0" borderId="0" xfId="0" applyFill="1" applyBorder="1" applyAlignment="1">
      <alignment/>
    </xf>
    <xf numFmtId="0" fontId="0" fillId="0" borderId="10" xfId="0" applyBorder="1" applyAlignment="1">
      <alignment/>
    </xf>
    <xf numFmtId="169" fontId="0" fillId="0" borderId="0" xfId="0" applyNumberFormat="1" applyBorder="1" applyAlignment="1">
      <alignment horizontal="center"/>
    </xf>
    <xf numFmtId="10" fontId="0" fillId="0" borderId="11" xfId="51" applyNumberFormat="1" applyFont="1" applyBorder="1" applyAlignment="1">
      <alignment/>
    </xf>
    <xf numFmtId="0" fontId="0" fillId="0" borderId="0" xfId="0" applyBorder="1" applyAlignment="1">
      <alignment/>
    </xf>
    <xf numFmtId="0" fontId="0" fillId="0" borderId="0" xfId="0" applyFill="1" applyBorder="1" applyAlignment="1">
      <alignment/>
    </xf>
    <xf numFmtId="10" fontId="0" fillId="0" borderId="10" xfId="51" applyNumberFormat="1" applyFont="1"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0" fontId="0" fillId="0" borderId="0" xfId="0" applyNumberFormat="1" applyBorder="1" applyAlignment="1">
      <alignment/>
    </xf>
    <xf numFmtId="0" fontId="0" fillId="0" borderId="0" xfId="0" applyBorder="1" applyAlignment="1">
      <alignment vertical="center"/>
    </xf>
    <xf numFmtId="4" fontId="3" fillId="0" borderId="0" xfId="0" applyNumberFormat="1" applyFont="1" applyBorder="1" applyAlignment="1">
      <alignment vertical="center"/>
    </xf>
    <xf numFmtId="0" fontId="3" fillId="0" borderId="0" xfId="0" applyFont="1" applyBorder="1" applyAlignment="1">
      <alignment vertical="center"/>
    </xf>
    <xf numFmtId="0" fontId="3" fillId="0" borderId="18" xfId="0" applyFont="1" applyBorder="1" applyAlignment="1">
      <alignment horizontal="center" vertical="center" wrapText="1"/>
    </xf>
    <xf numFmtId="0" fontId="4" fillId="0" borderId="13" xfId="0" applyFont="1" applyBorder="1" applyAlignment="1">
      <alignment horizontal="center" vertical="center"/>
    </xf>
    <xf numFmtId="0" fontId="3" fillId="0" borderId="19" xfId="0" applyFont="1" applyBorder="1" applyAlignment="1">
      <alignment horizontal="center" vertical="center"/>
    </xf>
    <xf numFmtId="178" fontId="3" fillId="0" borderId="20" xfId="46" applyNumberFormat="1" applyFont="1" applyBorder="1" applyAlignment="1">
      <alignment horizontal="center" vertical="center"/>
    </xf>
    <xf numFmtId="178" fontId="0" fillId="33" borderId="21" xfId="46" applyNumberFormat="1" applyFont="1" applyFill="1" applyBorder="1" applyAlignment="1">
      <alignment horizontal="center" vertical="center"/>
    </xf>
    <xf numFmtId="178" fontId="0" fillId="33" borderId="21" xfId="46" applyNumberFormat="1" applyFont="1" applyFill="1" applyBorder="1" applyAlignment="1">
      <alignment vertical="center"/>
    </xf>
    <xf numFmtId="178" fontId="3" fillId="0" borderId="22" xfId="46" applyNumberFormat="1" applyFont="1" applyBorder="1" applyAlignment="1">
      <alignment horizontal="center" vertical="center"/>
    </xf>
    <xf numFmtId="178" fontId="0" fillId="0" borderId="0" xfId="0" applyNumberFormat="1" applyBorder="1" applyAlignment="1">
      <alignment/>
    </xf>
    <xf numFmtId="178" fontId="6" fillId="34" borderId="0" xfId="0" applyNumberFormat="1" applyFont="1" applyFill="1" applyBorder="1" applyAlignment="1">
      <alignment vertical="center"/>
    </xf>
    <xf numFmtId="178" fontId="6" fillId="34" borderId="0"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0" xfId="0" applyFill="1" applyBorder="1" applyAlignment="1">
      <alignment horizontal="center" vertical="center"/>
    </xf>
    <xf numFmtId="172" fontId="0" fillId="0" borderId="0" xfId="51" applyNumberFormat="1" applyFont="1" applyFill="1" applyBorder="1" applyAlignment="1">
      <alignment horizontal="center" vertical="center"/>
    </xf>
    <xf numFmtId="0" fontId="0" fillId="0" borderId="16" xfId="0" applyFill="1" applyBorder="1" applyAlignment="1">
      <alignment/>
    </xf>
    <xf numFmtId="178" fontId="0" fillId="0" borderId="21" xfId="46" applyNumberFormat="1" applyFont="1" applyFill="1" applyBorder="1" applyAlignment="1">
      <alignment horizontal="center" vertical="center"/>
    </xf>
    <xf numFmtId="178" fontId="0" fillId="0" borderId="21" xfId="46" applyNumberFormat="1" applyFont="1" applyFill="1" applyBorder="1" applyAlignment="1">
      <alignment vertical="center"/>
    </xf>
    <xf numFmtId="0" fontId="0" fillId="0" borderId="11" xfId="0" applyFill="1" applyBorder="1" applyAlignment="1">
      <alignment/>
    </xf>
    <xf numFmtId="0" fontId="0" fillId="0" borderId="0" xfId="0" applyFill="1" applyAlignment="1">
      <alignment/>
    </xf>
    <xf numFmtId="0" fontId="4" fillId="0" borderId="16" xfId="0" applyFont="1" applyBorder="1" applyAlignment="1">
      <alignment horizontal="center" vertical="center"/>
    </xf>
    <xf numFmtId="178" fontId="0" fillId="0" borderId="0" xfId="0" applyNumberFormat="1" applyFill="1" applyBorder="1" applyAlignment="1">
      <alignment/>
    </xf>
    <xf numFmtId="0" fontId="3" fillId="33" borderId="23" xfId="0" applyFont="1" applyFill="1" applyBorder="1" applyAlignment="1">
      <alignment horizontal="center"/>
    </xf>
    <xf numFmtId="0" fontId="3" fillId="33" borderId="24" xfId="0" applyFont="1" applyFill="1" applyBorder="1" applyAlignment="1">
      <alignment horizontal="center"/>
    </xf>
    <xf numFmtId="3" fontId="3" fillId="33" borderId="24" xfId="0" applyNumberFormat="1" applyFont="1" applyFill="1" applyBorder="1" applyAlignment="1">
      <alignment horizontal="center"/>
    </xf>
    <xf numFmtId="178" fontId="0" fillId="0" borderId="0" xfId="0" applyNumberFormat="1" applyFill="1" applyBorder="1" applyAlignment="1">
      <alignment horizontal="center"/>
    </xf>
    <xf numFmtId="178" fontId="0" fillId="0" borderId="0" xfId="0" applyNumberFormat="1" applyBorder="1" applyAlignment="1">
      <alignment horizontal="center"/>
    </xf>
    <xf numFmtId="178" fontId="3" fillId="33" borderId="12" xfId="46" applyNumberFormat="1" applyFont="1" applyFill="1" applyBorder="1" applyAlignment="1">
      <alignment/>
    </xf>
    <xf numFmtId="0" fontId="3" fillId="33" borderId="25" xfId="0" applyFont="1" applyFill="1" applyBorder="1" applyAlignment="1">
      <alignment horizontal="center"/>
    </xf>
    <xf numFmtId="0" fontId="3" fillId="33" borderId="12" xfId="0" applyFont="1" applyFill="1" applyBorder="1" applyAlignment="1">
      <alignment horizontal="center"/>
    </xf>
    <xf numFmtId="0" fontId="0" fillId="0" borderId="0" xfId="0" applyFill="1" applyBorder="1" applyAlignment="1">
      <alignment horizontal="center"/>
    </xf>
    <xf numFmtId="178" fontId="3" fillId="35" borderId="26" xfId="0" applyNumberFormat="1" applyFont="1" applyFill="1" applyBorder="1" applyAlignment="1">
      <alignment/>
    </xf>
    <xf numFmtId="178" fontId="3" fillId="35" borderId="26" xfId="0" applyNumberFormat="1" applyFont="1" applyFill="1" applyBorder="1" applyAlignment="1">
      <alignment horizontal="center" vertical="center"/>
    </xf>
    <xf numFmtId="178" fontId="3" fillId="33" borderId="26" xfId="0" applyNumberFormat="1" applyFont="1" applyFill="1" applyBorder="1" applyAlignment="1">
      <alignment horizontal="center" vertical="center"/>
    </xf>
    <xf numFmtId="178" fontId="3" fillId="33" borderId="26" xfId="0" applyNumberFormat="1" applyFont="1" applyFill="1" applyBorder="1" applyAlignment="1">
      <alignment/>
    </xf>
    <xf numFmtId="172" fontId="6" fillId="0" borderId="0" xfId="51" applyNumberFormat="1" applyFont="1" applyFill="1" applyBorder="1" applyAlignment="1">
      <alignment horizontal="center" vertical="center"/>
    </xf>
    <xf numFmtId="0" fontId="0" fillId="0" borderId="0" xfId="0" applyFont="1" applyBorder="1" applyAlignment="1">
      <alignment horizontal="left" vertical="center"/>
    </xf>
    <xf numFmtId="178" fontId="0" fillId="33" borderId="26" xfId="0" applyNumberFormat="1" applyFill="1" applyBorder="1" applyAlignment="1">
      <alignment/>
    </xf>
    <xf numFmtId="0" fontId="3" fillId="0" borderId="27" xfId="0" applyFont="1" applyBorder="1" applyAlignment="1">
      <alignment horizontal="center" vertical="center"/>
    </xf>
    <xf numFmtId="0" fontId="3" fillId="0" borderId="14" xfId="0" applyFont="1" applyBorder="1" applyAlignment="1">
      <alignment horizontal="center" vertical="center"/>
    </xf>
    <xf numFmtId="166" fontId="3" fillId="0" borderId="28" xfId="0" applyNumberFormat="1" applyFont="1" applyBorder="1" applyAlignment="1">
      <alignment horizontal="center" vertical="center"/>
    </xf>
    <xf numFmtId="177" fontId="3" fillId="0" borderId="28" xfId="46" applyNumberFormat="1" applyFont="1" applyBorder="1" applyAlignment="1">
      <alignment horizontal="center" vertical="center"/>
    </xf>
    <xf numFmtId="0" fontId="0" fillId="0" borderId="14" xfId="0" applyBorder="1" applyAlignment="1">
      <alignment horizontal="center" vertical="center"/>
    </xf>
    <xf numFmtId="0" fontId="1" fillId="0" borderId="16" xfId="0" applyFont="1" applyBorder="1" applyAlignment="1">
      <alignment horizontal="center" vertical="center"/>
    </xf>
    <xf numFmtId="0" fontId="0" fillId="0" borderId="29" xfId="0" applyBorder="1" applyAlignment="1">
      <alignment/>
    </xf>
    <xf numFmtId="0" fontId="3" fillId="33" borderId="29" xfId="0" applyFont="1" applyFill="1" applyBorder="1" applyAlignment="1">
      <alignment/>
    </xf>
    <xf numFmtId="178" fontId="3" fillId="0" borderId="16" xfId="46" applyNumberFormat="1" applyFont="1" applyBorder="1" applyAlignment="1">
      <alignment horizontal="center" vertical="center"/>
    </xf>
    <xf numFmtId="178" fontId="3" fillId="0" borderId="11" xfId="46" applyNumberFormat="1" applyFont="1" applyBorder="1" applyAlignment="1">
      <alignment horizontal="center" vertical="center"/>
    </xf>
    <xf numFmtId="0" fontId="0" fillId="0" borderId="16" xfId="0" applyBorder="1" applyAlignment="1">
      <alignment vertical="center"/>
    </xf>
    <xf numFmtId="0" fontId="0" fillId="34" borderId="16" xfId="0" applyFill="1" applyBorder="1" applyAlignment="1">
      <alignment vertical="center"/>
    </xf>
    <xf numFmtId="0" fontId="3" fillId="34" borderId="16" xfId="0" applyFont="1" applyFill="1" applyBorder="1" applyAlignment="1">
      <alignment horizontal="center"/>
    </xf>
    <xf numFmtId="0" fontId="3" fillId="0" borderId="16" xfId="0" applyFont="1" applyBorder="1" applyAlignment="1">
      <alignment horizontal="center"/>
    </xf>
    <xf numFmtId="0" fontId="3" fillId="0" borderId="11" xfId="0" applyFont="1" applyBorder="1" applyAlignment="1">
      <alignment horizontal="center"/>
    </xf>
    <xf numFmtId="3" fontId="3" fillId="0" borderId="11" xfId="0" applyNumberFormat="1" applyFont="1" applyFill="1" applyBorder="1" applyAlignment="1">
      <alignment horizontal="center"/>
    </xf>
    <xf numFmtId="178" fontId="3" fillId="0" borderId="11" xfId="0" applyNumberFormat="1" applyFont="1" applyBorder="1" applyAlignment="1">
      <alignment/>
    </xf>
    <xf numFmtId="0" fontId="0" fillId="0" borderId="16" xfId="0" applyBorder="1" applyAlignment="1">
      <alignment horizontal="center"/>
    </xf>
    <xf numFmtId="0" fontId="0" fillId="0" borderId="11" xfId="0" applyBorder="1" applyAlignment="1">
      <alignment horizontal="center"/>
    </xf>
    <xf numFmtId="1" fontId="3" fillId="0" borderId="16" xfId="0" applyNumberFormat="1" applyFont="1" applyBorder="1" applyAlignment="1">
      <alignment horizontal="center" vertical="center"/>
    </xf>
    <xf numFmtId="0" fontId="0" fillId="34" borderId="16" xfId="0" applyFill="1" applyBorder="1" applyAlignment="1">
      <alignment horizontal="center" vertical="center"/>
    </xf>
    <xf numFmtId="172" fontId="0" fillId="34" borderId="16" xfId="51" applyNumberFormat="1" applyFont="1" applyFill="1" applyBorder="1" applyAlignment="1">
      <alignment horizontal="center" vertical="center"/>
    </xf>
    <xf numFmtId="1" fontId="0" fillId="34" borderId="16" xfId="0" applyNumberFormat="1" applyFont="1" applyFill="1" applyBorder="1" applyAlignment="1">
      <alignment horizontal="center"/>
    </xf>
    <xf numFmtId="1" fontId="0" fillId="0" borderId="16" xfId="0" applyNumberFormat="1" applyFont="1" applyBorder="1" applyAlignment="1">
      <alignment horizontal="center"/>
    </xf>
    <xf numFmtId="178" fontId="3" fillId="0" borderId="11" xfId="46" applyNumberFormat="1" applyFont="1" applyBorder="1" applyAlignment="1">
      <alignment/>
    </xf>
    <xf numFmtId="1" fontId="0" fillId="0" borderId="16" xfId="0" applyNumberFormat="1" applyFont="1" applyFill="1" applyBorder="1" applyAlignment="1">
      <alignment horizontal="center"/>
    </xf>
    <xf numFmtId="1" fontId="3" fillId="0" borderId="16" xfId="0" applyNumberFormat="1" applyFont="1" applyBorder="1" applyAlignment="1">
      <alignment horizontal="center"/>
    </xf>
    <xf numFmtId="0" fontId="0" fillId="0" borderId="16" xfId="0" applyFont="1" applyFill="1" applyBorder="1" applyAlignment="1">
      <alignment horizontal="center"/>
    </xf>
    <xf numFmtId="1" fontId="3" fillId="0" borderId="16" xfId="0" applyNumberFormat="1" applyFont="1" applyBorder="1" applyAlignment="1">
      <alignment/>
    </xf>
    <xf numFmtId="178" fontId="0" fillId="34" borderId="21" xfId="46" applyNumberFormat="1" applyFont="1" applyFill="1" applyBorder="1" applyAlignment="1">
      <alignment vertical="center"/>
    </xf>
    <xf numFmtId="0" fontId="6" fillId="0" borderId="11" xfId="0" applyFont="1" applyBorder="1" applyAlignment="1">
      <alignment vertical="center"/>
    </xf>
    <xf numFmtId="169" fontId="0" fillId="0" borderId="16" xfId="0" applyNumberFormat="1" applyBorder="1" applyAlignment="1">
      <alignment horizontal="center"/>
    </xf>
    <xf numFmtId="169" fontId="0" fillId="0" borderId="11" xfId="0" applyNumberFormat="1" applyBorder="1" applyAlignment="1">
      <alignment horizontal="center"/>
    </xf>
    <xf numFmtId="0" fontId="6" fillId="0" borderId="16" xfId="0" applyFont="1" applyBorder="1" applyAlignment="1">
      <alignment vertical="center"/>
    </xf>
    <xf numFmtId="10" fontId="0" fillId="0" borderId="16" xfId="51" applyNumberFormat="1" applyFont="1" applyFill="1" applyBorder="1" applyAlignment="1">
      <alignment horizontal="center" vertical="center"/>
    </xf>
    <xf numFmtId="172" fontId="0" fillId="0" borderId="16" xfId="51" applyNumberFormat="1" applyFont="1" applyFill="1" applyBorder="1" applyAlignment="1">
      <alignment horizontal="center" vertical="center"/>
    </xf>
    <xf numFmtId="178" fontId="3" fillId="34" borderId="16" xfId="46" applyNumberFormat="1" applyFont="1" applyFill="1" applyBorder="1" applyAlignment="1">
      <alignment/>
    </xf>
    <xf numFmtId="178" fontId="3" fillId="0" borderId="16" xfId="46" applyNumberFormat="1" applyFont="1" applyBorder="1" applyAlignment="1">
      <alignment/>
    </xf>
    <xf numFmtId="0" fontId="3" fillId="0" borderId="11" xfId="0" applyFont="1" applyBorder="1" applyAlignment="1">
      <alignment horizontal="center" vertical="center" wrapText="1"/>
    </xf>
    <xf numFmtId="178" fontId="3" fillId="0" borderId="16" xfId="46" applyNumberFormat="1" applyFont="1" applyFill="1" applyBorder="1" applyAlignment="1">
      <alignment/>
    </xf>
    <xf numFmtId="178" fontId="3" fillId="0" borderId="16" xfId="46" applyNumberFormat="1" applyFont="1" applyBorder="1" applyAlignment="1">
      <alignment horizontal="center"/>
    </xf>
    <xf numFmtId="10" fontId="0" fillId="34" borderId="16" xfId="51" applyNumberFormat="1" applyFont="1" applyFill="1" applyBorder="1" applyAlignment="1">
      <alignment horizontal="center" vertical="center"/>
    </xf>
    <xf numFmtId="0" fontId="6" fillId="34" borderId="16" xfId="0" applyFont="1" applyFill="1" applyBorder="1" applyAlignment="1">
      <alignment horizontal="center" vertical="center"/>
    </xf>
    <xf numFmtId="0" fontId="0" fillId="34" borderId="16" xfId="0" applyFill="1" applyBorder="1" applyAlignment="1">
      <alignment/>
    </xf>
    <xf numFmtId="182" fontId="0" fillId="0" borderId="11" xfId="0" applyNumberFormat="1" applyBorder="1" applyAlignment="1">
      <alignment horizontal="center"/>
    </xf>
    <xf numFmtId="0" fontId="0" fillId="0" borderId="16" xfId="0"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166" fontId="3" fillId="0" borderId="28" xfId="46" applyNumberFormat="1" applyFont="1" applyBorder="1" applyAlignment="1">
      <alignment horizontal="center" vertical="center"/>
    </xf>
    <xf numFmtId="178" fontId="3" fillId="34" borderId="11" xfId="46" applyNumberFormat="1" applyFont="1" applyFill="1" applyBorder="1" applyAlignment="1">
      <alignment/>
    </xf>
    <xf numFmtId="0" fontId="0" fillId="34" borderId="30" xfId="0" applyFill="1" applyBorder="1" applyAlignment="1">
      <alignment horizontal="center" vertical="center"/>
    </xf>
    <xf numFmtId="0" fontId="0" fillId="34" borderId="31" xfId="0" applyFill="1" applyBorder="1" applyAlignment="1">
      <alignment vertical="center"/>
    </xf>
    <xf numFmtId="0" fontId="0" fillId="34" borderId="32" xfId="0" applyFont="1" applyFill="1" applyBorder="1" applyAlignment="1">
      <alignment horizontal="center" vertical="center"/>
    </xf>
    <xf numFmtId="0" fontId="0" fillId="34" borderId="33" xfId="0" applyFill="1" applyBorder="1" applyAlignment="1">
      <alignment vertical="center"/>
    </xf>
    <xf numFmtId="178" fontId="0" fillId="33" borderId="27" xfId="46" applyNumberFormat="1" applyFont="1" applyFill="1" applyBorder="1" applyAlignment="1">
      <alignment vertical="center"/>
    </xf>
    <xf numFmtId="0" fontId="3" fillId="0" borderId="34" xfId="0" applyFont="1" applyBorder="1" applyAlignment="1">
      <alignment horizontal="center" vertical="center"/>
    </xf>
    <xf numFmtId="166" fontId="3" fillId="0" borderId="35" xfId="0" applyNumberFormat="1" applyFont="1" applyBorder="1" applyAlignment="1">
      <alignment horizontal="center" vertical="center"/>
    </xf>
    <xf numFmtId="0" fontId="0" fillId="34" borderId="36" xfId="0" applyFill="1" applyBorder="1" applyAlignment="1">
      <alignment horizontal="center" vertical="center"/>
    </xf>
    <xf numFmtId="0" fontId="0" fillId="34" borderId="36" xfId="0" applyFill="1" applyBorder="1" applyAlignment="1">
      <alignment vertical="center"/>
    </xf>
    <xf numFmtId="178" fontId="0" fillId="0" borderId="37" xfId="0" applyNumberFormat="1" applyFont="1" applyBorder="1" applyAlignment="1">
      <alignment vertical="center"/>
    </xf>
    <xf numFmtId="0" fontId="0" fillId="0" borderId="26" xfId="0" applyFont="1" applyBorder="1" applyAlignment="1">
      <alignment vertical="center"/>
    </xf>
    <xf numFmtId="0" fontId="3" fillId="36" borderId="38" xfId="0" applyFont="1" applyFill="1" applyBorder="1" applyAlignment="1">
      <alignment horizontal="center" vertical="center"/>
    </xf>
    <xf numFmtId="166" fontId="0" fillId="37" borderId="39" xfId="0" applyNumberFormat="1" applyFill="1" applyBorder="1" applyAlignment="1" applyProtection="1">
      <alignment horizontal="center" vertical="center"/>
      <protection locked="0"/>
    </xf>
    <xf numFmtId="166" fontId="0" fillId="37" borderId="26" xfId="0" applyNumberFormat="1" applyFill="1" applyBorder="1" applyAlignment="1" applyProtection="1">
      <alignment horizontal="center" vertical="center"/>
      <protection locked="0"/>
    </xf>
    <xf numFmtId="3" fontId="3" fillId="33" borderId="40" xfId="0" applyNumberFormat="1" applyFont="1" applyFill="1" applyBorder="1" applyAlignment="1">
      <alignment horizontal="center"/>
    </xf>
    <xf numFmtId="0" fontId="3" fillId="33" borderId="40" xfId="0" applyFont="1" applyFill="1" applyBorder="1" applyAlignment="1">
      <alignment horizontal="center"/>
    </xf>
    <xf numFmtId="0" fontId="0" fillId="3" borderId="38" xfId="0" applyFont="1" applyFill="1" applyBorder="1" applyAlignment="1" applyProtection="1">
      <alignment vertical="center"/>
      <protection locked="0"/>
    </xf>
    <xf numFmtId="0" fontId="0" fillId="3" borderId="41" xfId="0" applyFont="1" applyFill="1" applyBorder="1" applyAlignment="1" applyProtection="1">
      <alignment vertical="center"/>
      <protection locked="0"/>
    </xf>
    <xf numFmtId="0" fontId="0" fillId="3" borderId="36" xfId="0" applyFont="1" applyFill="1" applyBorder="1" applyAlignment="1" applyProtection="1">
      <alignment vertical="center"/>
      <protection locked="0"/>
    </xf>
    <xf numFmtId="0" fontId="0" fillId="3" borderId="42" xfId="0" applyFont="1" applyFill="1" applyBorder="1" applyAlignment="1" applyProtection="1">
      <alignment vertical="center"/>
      <protection locked="0"/>
    </xf>
    <xf numFmtId="10" fontId="0" fillId="3" borderId="38" xfId="51" applyNumberFormat="1" applyFont="1" applyFill="1" applyBorder="1" applyAlignment="1" applyProtection="1">
      <alignment horizontal="center" vertical="center"/>
      <protection locked="0"/>
    </xf>
    <xf numFmtId="172" fontId="0" fillId="3" borderId="38" xfId="51" applyNumberFormat="1" applyFont="1" applyFill="1" applyBorder="1" applyAlignment="1" applyProtection="1">
      <alignment horizontal="center" vertical="center"/>
      <protection locked="0"/>
    </xf>
    <xf numFmtId="0" fontId="6" fillId="0" borderId="11" xfId="0" applyFont="1" applyFill="1" applyBorder="1" applyAlignment="1">
      <alignment horizontal="center" vertical="center"/>
    </xf>
    <xf numFmtId="172" fontId="0" fillId="3" borderId="21" xfId="51" applyNumberFormat="1" applyFont="1" applyFill="1" applyBorder="1" applyAlignment="1" applyProtection="1">
      <alignment horizontal="center" vertical="center"/>
      <protection locked="0"/>
    </xf>
    <xf numFmtId="0" fontId="6" fillId="0" borderId="32" xfId="0" applyFont="1" applyFill="1" applyBorder="1" applyAlignment="1">
      <alignment horizontal="center" vertical="center"/>
    </xf>
    <xf numFmtId="172" fontId="0" fillId="3" borderId="36" xfId="51" applyNumberFormat="1" applyFont="1" applyFill="1" applyBorder="1" applyAlignment="1" applyProtection="1">
      <alignment horizontal="center" vertical="center"/>
      <protection locked="0"/>
    </xf>
    <xf numFmtId="178" fontId="0" fillId="38" borderId="41" xfId="46" applyNumberFormat="1" applyFont="1" applyFill="1" applyBorder="1" applyAlignment="1">
      <alignment horizontal="center" vertical="center"/>
    </xf>
    <xf numFmtId="178" fontId="0" fillId="38" borderId="36" xfId="46" applyNumberFormat="1" applyFont="1" applyFill="1" applyBorder="1" applyAlignment="1">
      <alignment horizontal="center" vertical="center"/>
    </xf>
    <xf numFmtId="178" fontId="0" fillId="38" borderId="42" xfId="46" applyNumberFormat="1" applyFont="1" applyFill="1" applyBorder="1" applyAlignment="1">
      <alignment horizontal="center" vertical="center"/>
    </xf>
    <xf numFmtId="178" fontId="0" fillId="38" borderId="36" xfId="0" applyNumberFormat="1" applyFill="1" applyBorder="1" applyAlignment="1">
      <alignment/>
    </xf>
    <xf numFmtId="178" fontId="0" fillId="38" borderId="42" xfId="0" applyNumberFormat="1" applyFill="1" applyBorder="1" applyAlignment="1">
      <alignment/>
    </xf>
    <xf numFmtId="178" fontId="0" fillId="38" borderId="41" xfId="0" applyNumberFormat="1" applyFill="1" applyBorder="1" applyAlignment="1">
      <alignment/>
    </xf>
    <xf numFmtId="10" fontId="0" fillId="38" borderId="43" xfId="51" applyNumberFormat="1" applyFont="1" applyFill="1" applyBorder="1" applyAlignment="1">
      <alignment horizontal="center" vertical="center"/>
    </xf>
    <xf numFmtId="10" fontId="0" fillId="38" borderId="38" xfId="51" applyNumberFormat="1" applyFont="1" applyFill="1" applyBorder="1" applyAlignment="1">
      <alignment horizontal="center" vertical="center"/>
    </xf>
    <xf numFmtId="10" fontId="0" fillId="38" borderId="44" xfId="51" applyNumberFormat="1" applyFont="1" applyFill="1" applyBorder="1" applyAlignment="1">
      <alignment horizontal="center" vertical="center"/>
    </xf>
    <xf numFmtId="0" fontId="3" fillId="18" borderId="29" xfId="0" applyFont="1" applyFill="1" applyBorder="1" applyAlignment="1">
      <alignment horizontal="center"/>
    </xf>
    <xf numFmtId="178" fontId="3" fillId="39" borderId="26" xfId="0" applyNumberFormat="1" applyFont="1" applyFill="1" applyBorder="1" applyAlignment="1">
      <alignment horizontal="center"/>
    </xf>
    <xf numFmtId="0" fontId="3" fillId="39" borderId="29" xfId="0" applyFont="1" applyFill="1" applyBorder="1" applyAlignment="1">
      <alignment horizontal="center"/>
    </xf>
    <xf numFmtId="3" fontId="3" fillId="39" borderId="26" xfId="0" applyNumberFormat="1" applyFont="1" applyFill="1" applyBorder="1" applyAlignment="1">
      <alignment horizontal="center"/>
    </xf>
    <xf numFmtId="3" fontId="3" fillId="39" borderId="26" xfId="0" applyNumberFormat="1" applyFont="1" applyFill="1" applyBorder="1" applyAlignment="1">
      <alignment horizontal="center" vertical="center"/>
    </xf>
    <xf numFmtId="178" fontId="3" fillId="39" borderId="26" xfId="46" applyNumberFormat="1" applyFont="1" applyFill="1" applyBorder="1" applyAlignment="1">
      <alignment horizontal="center"/>
    </xf>
    <xf numFmtId="0" fontId="0" fillId="2" borderId="41" xfId="0" applyFill="1" applyBorder="1" applyAlignment="1">
      <alignment horizontal="center" vertical="center"/>
    </xf>
    <xf numFmtId="178" fontId="0" fillId="2" borderId="36" xfId="0" applyNumberFormat="1" applyFill="1" applyBorder="1" applyAlignment="1">
      <alignment vertical="center"/>
    </xf>
    <xf numFmtId="178" fontId="0" fillId="2" borderId="42" xfId="0" applyNumberFormat="1" applyFill="1" applyBorder="1" applyAlignment="1">
      <alignment vertical="center"/>
    </xf>
    <xf numFmtId="9" fontId="6" fillId="19" borderId="31" xfId="51" applyNumberFormat="1" applyFont="1" applyFill="1" applyBorder="1" applyAlignment="1">
      <alignment horizontal="center" vertical="center"/>
    </xf>
    <xf numFmtId="9" fontId="6" fillId="19" borderId="45" xfId="51" applyNumberFormat="1" applyFont="1" applyFill="1" applyBorder="1" applyAlignment="1">
      <alignment horizontal="center" vertical="center"/>
    </xf>
    <xf numFmtId="0" fontId="0" fillId="40" borderId="38" xfId="0" applyFont="1" applyFill="1" applyBorder="1" applyAlignment="1">
      <alignment vertical="center"/>
    </xf>
    <xf numFmtId="0" fontId="0" fillId="40" borderId="46" xfId="0" applyFill="1" applyBorder="1" applyAlignment="1">
      <alignment/>
    </xf>
    <xf numFmtId="3" fontId="0" fillId="36" borderId="47" xfId="0" applyNumberFormat="1" applyFill="1" applyBorder="1" applyAlignment="1" applyProtection="1">
      <alignment/>
      <protection locked="0"/>
    </xf>
    <xf numFmtId="3" fontId="0" fillId="36" borderId="45" xfId="0" applyNumberFormat="1" applyFill="1" applyBorder="1" applyAlignment="1" applyProtection="1">
      <alignment/>
      <protection locked="0"/>
    </xf>
    <xf numFmtId="3" fontId="0" fillId="36" borderId="21" xfId="0" applyNumberFormat="1" applyFill="1" applyBorder="1" applyAlignment="1" applyProtection="1">
      <alignment/>
      <protection locked="0"/>
    </xf>
    <xf numFmtId="0" fontId="0" fillId="38" borderId="37" xfId="0" applyFill="1" applyBorder="1" applyAlignment="1">
      <alignment/>
    </xf>
    <xf numFmtId="0" fontId="0" fillId="38" borderId="40" xfId="0" applyFill="1" applyBorder="1" applyAlignment="1">
      <alignment/>
    </xf>
    <xf numFmtId="9" fontId="6" fillId="19" borderId="46" xfId="51" applyNumberFormat="1" applyFont="1" applyFill="1" applyBorder="1" applyAlignment="1">
      <alignment horizontal="center" vertical="center"/>
    </xf>
    <xf numFmtId="172" fontId="0" fillId="3" borderId="44" xfId="51" applyNumberFormat="1" applyFont="1" applyFill="1" applyBorder="1" applyAlignment="1" applyProtection="1">
      <alignment horizontal="center" vertical="center"/>
      <protection locked="0"/>
    </xf>
    <xf numFmtId="172" fontId="0" fillId="3" borderId="42" xfId="51" applyNumberFormat="1" applyFont="1" applyFill="1" applyBorder="1" applyAlignment="1" applyProtection="1">
      <alignment horizontal="center" vertical="center"/>
      <protection locked="0"/>
    </xf>
    <xf numFmtId="0" fontId="0" fillId="0" borderId="10" xfId="0" applyFill="1" applyBorder="1" applyAlignment="1">
      <alignment horizontal="center"/>
    </xf>
    <xf numFmtId="172" fontId="0" fillId="3" borderId="20" xfId="51" applyNumberFormat="1" applyFont="1" applyFill="1" applyBorder="1" applyAlignment="1" applyProtection="1">
      <alignment horizontal="center" vertical="center"/>
      <protection locked="0"/>
    </xf>
    <xf numFmtId="0" fontId="0" fillId="0" borderId="10" xfId="0" applyBorder="1" applyAlignment="1">
      <alignment horizontal="center"/>
    </xf>
    <xf numFmtId="9" fontId="6" fillId="19" borderId="48" xfId="51" applyNumberFormat="1" applyFont="1" applyFill="1" applyBorder="1" applyAlignment="1">
      <alignment horizontal="center" vertical="center"/>
    </xf>
    <xf numFmtId="181" fontId="0" fillId="40" borderId="45" xfId="44" applyNumberFormat="1" applyFont="1" applyFill="1" applyBorder="1" applyAlignment="1">
      <alignment vertical="center"/>
    </xf>
    <xf numFmtId="0" fontId="4" fillId="33" borderId="38"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33" borderId="44" xfId="0" applyFont="1" applyFill="1" applyBorder="1" applyAlignment="1" applyProtection="1">
      <alignment horizontal="center" vertical="center"/>
      <protection locked="0"/>
    </xf>
    <xf numFmtId="0" fontId="0" fillId="3" borderId="38" xfId="0" applyFont="1" applyFill="1" applyBorder="1" applyAlignment="1" applyProtection="1">
      <alignment horizontal="left" vertical="center"/>
      <protection locked="0"/>
    </xf>
    <xf numFmtId="6" fontId="0" fillId="0" borderId="0" xfId="0" applyNumberFormat="1" applyAlignment="1">
      <alignment/>
    </xf>
    <xf numFmtId="178" fontId="3" fillId="0" borderId="37" xfId="0" applyNumberFormat="1" applyFont="1" applyBorder="1" applyAlignment="1">
      <alignment vertical="center"/>
    </xf>
    <xf numFmtId="178" fontId="48" fillId="0" borderId="40" xfId="0" applyNumberFormat="1" applyFont="1" applyBorder="1" applyAlignment="1">
      <alignment vertical="center"/>
    </xf>
    <xf numFmtId="3" fontId="0" fillId="36" borderId="45" xfId="0" applyNumberFormat="1" applyFont="1" applyFill="1" applyBorder="1" applyAlignment="1" applyProtection="1">
      <alignment/>
      <protection locked="0"/>
    </xf>
    <xf numFmtId="0" fontId="0" fillId="40" borderId="0" xfId="0" applyFill="1" applyBorder="1" applyAlignment="1">
      <alignment horizontal="center" vertical="center"/>
    </xf>
    <xf numFmtId="0" fontId="0" fillId="40" borderId="11" xfId="0" applyFill="1" applyBorder="1" applyAlignment="1">
      <alignment horizontal="center" vertical="center"/>
    </xf>
    <xf numFmtId="0" fontId="0" fillId="10" borderId="29" xfId="0" applyFill="1" applyBorder="1" applyAlignment="1">
      <alignment horizontal="left" vertical="center"/>
    </xf>
    <xf numFmtId="0" fontId="0" fillId="10" borderId="37" xfId="0" applyFill="1" applyBorder="1" applyAlignment="1">
      <alignment horizontal="left" vertical="center"/>
    </xf>
    <xf numFmtId="0" fontId="0" fillId="10" borderId="38" xfId="0" applyFont="1" applyFill="1" applyBorder="1" applyAlignment="1">
      <alignment horizontal="left" vertical="center"/>
    </xf>
    <xf numFmtId="0" fontId="0" fillId="10" borderId="31" xfId="0" applyFill="1" applyBorder="1" applyAlignment="1">
      <alignment horizontal="left" vertical="center"/>
    </xf>
    <xf numFmtId="0" fontId="0" fillId="10" borderId="33" xfId="0" applyFill="1" applyBorder="1" applyAlignment="1">
      <alignment horizontal="left" vertical="center"/>
    </xf>
    <xf numFmtId="0" fontId="0" fillId="10" borderId="44" xfId="0" applyFont="1" applyFill="1" applyBorder="1" applyAlignment="1">
      <alignment horizontal="left" vertical="center"/>
    </xf>
    <xf numFmtId="0" fontId="0" fillId="10" borderId="49" xfId="0" applyFill="1" applyBorder="1" applyAlignment="1">
      <alignment horizontal="left" vertical="center"/>
    </xf>
    <xf numFmtId="0" fontId="0" fillId="10" borderId="50" xfId="0" applyFill="1" applyBorder="1" applyAlignment="1">
      <alignment horizontal="left" vertical="center"/>
    </xf>
    <xf numFmtId="0" fontId="0" fillId="40" borderId="51" xfId="0" applyFill="1" applyBorder="1" applyAlignment="1">
      <alignment horizontal="center" vertical="center"/>
    </xf>
    <xf numFmtId="0" fontId="0" fillId="40" borderId="52" xfId="0" applyFill="1" applyBorder="1" applyAlignment="1">
      <alignment horizontal="center" vertical="center"/>
    </xf>
    <xf numFmtId="0" fontId="0" fillId="40" borderId="16" xfId="0" applyFill="1" applyBorder="1" applyAlignment="1">
      <alignment horizontal="left"/>
    </xf>
    <xf numFmtId="0" fontId="0" fillId="40" borderId="0" xfId="0" applyFill="1" applyBorder="1" applyAlignment="1">
      <alignment horizontal="left"/>
    </xf>
    <xf numFmtId="0" fontId="0" fillId="40" borderId="11" xfId="0" applyFill="1" applyBorder="1" applyAlignment="1">
      <alignment horizontal="left"/>
    </xf>
    <xf numFmtId="3" fontId="0" fillId="36" borderId="51" xfId="0" applyNumberFormat="1" applyFill="1" applyBorder="1" applyAlignment="1" applyProtection="1">
      <alignment horizontal="left" vertical="center"/>
      <protection locked="0"/>
    </xf>
    <xf numFmtId="3" fontId="0" fillId="36" borderId="52" xfId="0" applyNumberFormat="1" applyFill="1" applyBorder="1" applyAlignment="1" applyProtection="1">
      <alignment horizontal="left" vertical="center"/>
      <protection locked="0"/>
    </xf>
    <xf numFmtId="3" fontId="0" fillId="36" borderId="53" xfId="0" applyNumberFormat="1" applyFill="1" applyBorder="1" applyAlignment="1" applyProtection="1">
      <alignment horizontal="left" vertical="center"/>
      <protection locked="0"/>
    </xf>
    <xf numFmtId="3" fontId="0" fillId="36" borderId="13" xfId="0" applyNumberFormat="1" applyFill="1" applyBorder="1" applyAlignment="1" applyProtection="1">
      <alignment horizontal="left" vertical="center"/>
      <protection locked="0"/>
    </xf>
    <xf numFmtId="3" fontId="0" fillId="36" borderId="10" xfId="0" applyNumberFormat="1" applyFill="1" applyBorder="1" applyAlignment="1" applyProtection="1">
      <alignment horizontal="left" vertical="center"/>
      <protection locked="0"/>
    </xf>
    <xf numFmtId="3" fontId="0" fillId="36" borderId="17" xfId="0" applyNumberFormat="1" applyFill="1" applyBorder="1" applyAlignment="1" applyProtection="1">
      <alignment horizontal="left" vertical="center"/>
      <protection locked="0"/>
    </xf>
    <xf numFmtId="0" fontId="9" fillId="36" borderId="29" xfId="0" applyFont="1" applyFill="1" applyBorder="1" applyAlignment="1" applyProtection="1">
      <alignment horizontal="center" vertical="center"/>
      <protection locked="0"/>
    </xf>
    <xf numFmtId="0" fontId="9" fillId="36" borderId="37" xfId="0" applyFont="1" applyFill="1" applyBorder="1" applyAlignment="1" applyProtection="1">
      <alignment horizontal="center" vertical="center"/>
      <protection locked="0"/>
    </xf>
    <xf numFmtId="0" fontId="11" fillId="0" borderId="54" xfId="0" applyFont="1" applyBorder="1" applyAlignment="1">
      <alignment horizontal="center" vertical="center"/>
    </xf>
    <xf numFmtId="0" fontId="11" fillId="0" borderId="24" xfId="0" applyFont="1" applyBorder="1" applyAlignment="1">
      <alignment horizontal="center" vertical="center"/>
    </xf>
    <xf numFmtId="166" fontId="0" fillId="37" borderId="29" xfId="0" applyNumberFormat="1" applyFill="1" applyBorder="1" applyAlignment="1" applyProtection="1">
      <alignment horizontal="center" vertical="center"/>
      <protection locked="0"/>
    </xf>
    <xf numFmtId="166" fontId="0" fillId="37" borderId="40" xfId="0" applyNumberFormat="1" applyFill="1" applyBorder="1" applyAlignment="1" applyProtection="1">
      <alignment horizontal="center" vertical="center"/>
      <protection locked="0"/>
    </xf>
    <xf numFmtId="0" fontId="0" fillId="40" borderId="16" xfId="0" applyFont="1" applyFill="1" applyBorder="1" applyAlignment="1">
      <alignment horizontal="left" vertical="center"/>
    </xf>
    <xf numFmtId="0" fontId="0" fillId="40" borderId="0" xfId="0" applyFont="1" applyFill="1" applyBorder="1" applyAlignment="1">
      <alignment horizontal="left" vertical="center"/>
    </xf>
    <xf numFmtId="0" fontId="0" fillId="40" borderId="11" xfId="0" applyFont="1" applyFill="1" applyBorder="1" applyAlignment="1">
      <alignment horizontal="left" vertical="center"/>
    </xf>
    <xf numFmtId="0" fontId="0" fillId="10" borderId="43" xfId="0" applyFont="1" applyFill="1" applyBorder="1" applyAlignment="1">
      <alignment horizontal="left" vertical="center"/>
    </xf>
    <xf numFmtId="0" fontId="0" fillId="10" borderId="55" xfId="0" applyFill="1" applyBorder="1" applyAlignment="1">
      <alignment horizontal="left" vertical="center"/>
    </xf>
    <xf numFmtId="0" fontId="0" fillId="10" borderId="56" xfId="0" applyFill="1" applyBorder="1" applyAlignment="1">
      <alignment horizontal="left" vertical="center"/>
    </xf>
    <xf numFmtId="0" fontId="12" fillId="0" borderId="54" xfId="0" applyFont="1" applyBorder="1" applyAlignment="1">
      <alignment horizontal="center" vertical="center"/>
    </xf>
    <xf numFmtId="0" fontId="12" fillId="0" borderId="24" xfId="0" applyFont="1" applyBorder="1" applyAlignment="1">
      <alignment horizontal="center" vertical="center"/>
    </xf>
    <xf numFmtId="0" fontId="8" fillId="38" borderId="14" xfId="0" applyFont="1" applyFill="1" applyBorder="1" applyAlignment="1">
      <alignment horizontal="center" vertical="center"/>
    </xf>
    <xf numFmtId="0" fontId="8" fillId="38" borderId="15" xfId="0" applyFont="1" applyFill="1" applyBorder="1" applyAlignment="1">
      <alignment horizontal="center" vertical="center"/>
    </xf>
    <xf numFmtId="0" fontId="8" fillId="38" borderId="12" xfId="0" applyFont="1" applyFill="1" applyBorder="1" applyAlignment="1">
      <alignment horizontal="center" vertical="center"/>
    </xf>
    <xf numFmtId="0" fontId="8" fillId="38" borderId="13" xfId="0" applyFont="1" applyFill="1" applyBorder="1" applyAlignment="1">
      <alignment horizontal="center" vertical="center"/>
    </xf>
    <xf numFmtId="0" fontId="8" fillId="38" borderId="10" xfId="0" applyFont="1" applyFill="1" applyBorder="1" applyAlignment="1">
      <alignment horizontal="center" vertical="center"/>
    </xf>
    <xf numFmtId="0" fontId="8" fillId="38" borderId="17" xfId="0" applyFont="1" applyFill="1" applyBorder="1" applyAlignment="1">
      <alignment horizontal="center" vertical="center"/>
    </xf>
    <xf numFmtId="0" fontId="3" fillId="36" borderId="14" xfId="0" applyFont="1" applyFill="1" applyBorder="1" applyAlignment="1" applyProtection="1">
      <alignment vertical="center"/>
      <protection locked="0"/>
    </xf>
    <xf numFmtId="0" fontId="3" fillId="36" borderId="12" xfId="0" applyFont="1" applyFill="1" applyBorder="1" applyAlignment="1" applyProtection="1">
      <alignment vertical="center"/>
      <protection locked="0"/>
    </xf>
    <xf numFmtId="0" fontId="3" fillId="36" borderId="16" xfId="0" applyFont="1" applyFill="1" applyBorder="1" applyAlignment="1" applyProtection="1">
      <alignment vertical="center"/>
      <protection locked="0"/>
    </xf>
    <xf numFmtId="0" fontId="3" fillId="36" borderId="11" xfId="0" applyFont="1" applyFill="1" applyBorder="1" applyAlignment="1" applyProtection="1">
      <alignment vertical="center"/>
      <protection locked="0"/>
    </xf>
    <xf numFmtId="0" fontId="3" fillId="36" borderId="13" xfId="0" applyFont="1" applyFill="1" applyBorder="1" applyAlignment="1" applyProtection="1">
      <alignment vertical="center"/>
      <protection locked="0"/>
    </xf>
    <xf numFmtId="0" fontId="3" fillId="36" borderId="17" xfId="0" applyFont="1" applyFill="1" applyBorder="1" applyAlignment="1" applyProtection="1">
      <alignment vertical="center"/>
      <protection locked="0"/>
    </xf>
    <xf numFmtId="0" fontId="9" fillId="36" borderId="57" xfId="0" applyFont="1" applyFill="1" applyBorder="1" applyAlignment="1" applyProtection="1">
      <alignment horizontal="center" vertical="center" wrapText="1"/>
      <protection locked="0"/>
    </xf>
    <xf numFmtId="0" fontId="9" fillId="36" borderId="55" xfId="0" applyFont="1" applyFill="1" applyBorder="1" applyAlignment="1" applyProtection="1">
      <alignment horizontal="center" vertical="center" wrapText="1"/>
      <protection locked="0"/>
    </xf>
    <xf numFmtId="0" fontId="9" fillId="36" borderId="56" xfId="0" applyFont="1" applyFill="1" applyBorder="1" applyAlignment="1" applyProtection="1">
      <alignment horizontal="center" vertical="center" wrapText="1"/>
      <protection locked="0"/>
    </xf>
    <xf numFmtId="0" fontId="7" fillId="10" borderId="14" xfId="0" applyFont="1" applyFill="1" applyBorder="1" applyAlignment="1">
      <alignment horizontal="center" vertical="center"/>
    </xf>
    <xf numFmtId="0" fontId="7" fillId="10" borderId="15" xfId="0" applyFont="1" applyFill="1" applyBorder="1" applyAlignment="1">
      <alignment horizontal="center" vertical="center"/>
    </xf>
    <xf numFmtId="0" fontId="7" fillId="10" borderId="16" xfId="0" applyFont="1" applyFill="1" applyBorder="1" applyAlignment="1">
      <alignment horizontal="center" vertical="center"/>
    </xf>
    <xf numFmtId="0" fontId="7" fillId="10" borderId="0" xfId="0" applyFont="1" applyFill="1" applyBorder="1" applyAlignment="1">
      <alignment horizontal="center" vertical="center"/>
    </xf>
    <xf numFmtId="0" fontId="7" fillId="10" borderId="13" xfId="0" applyFont="1" applyFill="1" applyBorder="1" applyAlignment="1">
      <alignment horizontal="center" vertical="center"/>
    </xf>
    <xf numFmtId="0" fontId="7" fillId="10" borderId="10" xfId="0" applyFont="1" applyFill="1" applyBorder="1" applyAlignment="1">
      <alignment horizontal="center" vertical="center"/>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3" fillId="36" borderId="29" xfId="0" applyFont="1" applyFill="1" applyBorder="1" applyAlignment="1" applyProtection="1">
      <alignment horizontal="center" vertical="center"/>
      <protection locked="0"/>
    </xf>
    <xf numFmtId="0" fontId="3" fillId="36" borderId="37" xfId="0" applyFont="1" applyFill="1" applyBorder="1" applyAlignment="1" applyProtection="1">
      <alignment horizontal="center" vertical="center"/>
      <protection locked="0"/>
    </xf>
    <xf numFmtId="3" fontId="3" fillId="37" borderId="29" xfId="0" applyNumberFormat="1" applyFont="1" applyFill="1" applyBorder="1" applyAlignment="1" applyProtection="1">
      <alignment horizontal="center" vertical="center"/>
      <protection locked="0"/>
    </xf>
    <xf numFmtId="3" fontId="3" fillId="37" borderId="40" xfId="0" applyNumberFormat="1" applyFont="1" applyFill="1" applyBorder="1" applyAlignment="1" applyProtection="1">
      <alignment horizontal="center" vertical="center"/>
      <protection locked="0"/>
    </xf>
    <xf numFmtId="0" fontId="10" fillId="0" borderId="58" xfId="0" applyFont="1" applyBorder="1" applyAlignment="1">
      <alignment horizontal="left" vertical="center" wrapText="1"/>
    </xf>
    <xf numFmtId="0" fontId="10" fillId="0" borderId="52" xfId="0" applyFont="1" applyBorder="1" applyAlignment="1">
      <alignment horizontal="left" vertical="center" wrapText="1"/>
    </xf>
    <xf numFmtId="0" fontId="10" fillId="0" borderId="59" xfId="0" applyFont="1" applyBorder="1" applyAlignment="1">
      <alignment horizontal="left" vertical="center" wrapText="1"/>
    </xf>
    <xf numFmtId="0" fontId="10" fillId="0" borderId="60" xfId="0" applyFont="1" applyBorder="1" applyAlignment="1">
      <alignment horizontal="left" vertical="center" wrapText="1"/>
    </xf>
    <xf numFmtId="0" fontId="10" fillId="0" borderId="30" xfId="0" applyFont="1" applyBorder="1" applyAlignment="1">
      <alignment horizontal="left" vertical="center" wrapText="1"/>
    </xf>
    <xf numFmtId="0" fontId="10" fillId="0" borderId="61" xfId="0" applyFont="1" applyBorder="1" applyAlignment="1">
      <alignment horizontal="left" vertical="center" wrapText="1"/>
    </xf>
    <xf numFmtId="0" fontId="3" fillId="36" borderId="40" xfId="0" applyFont="1" applyFill="1" applyBorder="1" applyAlignment="1" applyProtection="1">
      <alignment horizontal="center" vertical="center"/>
      <protection locked="0"/>
    </xf>
    <xf numFmtId="0" fontId="1" fillId="38" borderId="14" xfId="0" applyFont="1" applyFill="1" applyBorder="1" applyAlignment="1">
      <alignment horizontal="center" vertical="center"/>
    </xf>
    <xf numFmtId="0" fontId="0" fillId="38" borderId="13" xfId="0" applyFill="1" applyBorder="1" applyAlignment="1">
      <alignment horizontal="center" vertical="center"/>
    </xf>
    <xf numFmtId="0" fontId="5" fillId="40" borderId="16" xfId="0" applyFont="1" applyFill="1" applyBorder="1" applyAlignment="1">
      <alignment horizontal="left" vertical="center"/>
    </xf>
    <xf numFmtId="0" fontId="5" fillId="40" borderId="0" xfId="0" applyFont="1" applyFill="1" applyBorder="1" applyAlignment="1">
      <alignment horizontal="left" vertical="center"/>
    </xf>
    <xf numFmtId="0" fontId="5" fillId="40" borderId="11" xfId="0" applyFont="1" applyFill="1" applyBorder="1" applyAlignment="1">
      <alignment horizontal="left" vertical="center"/>
    </xf>
    <xf numFmtId="0" fontId="1" fillId="38" borderId="62" xfId="0" applyFont="1" applyFill="1" applyBorder="1" applyAlignment="1">
      <alignment horizontal="center" vertical="center"/>
    </xf>
    <xf numFmtId="0" fontId="1" fillId="38" borderId="63" xfId="0" applyFont="1" applyFill="1" applyBorder="1" applyAlignment="1">
      <alignment horizontal="center" vertical="center"/>
    </xf>
    <xf numFmtId="0" fontId="8" fillId="13" borderId="14" xfId="0" applyFont="1" applyFill="1" applyBorder="1" applyAlignment="1">
      <alignment horizontal="center" vertical="center"/>
    </xf>
    <xf numFmtId="0" fontId="8" fillId="13" borderId="15" xfId="0" applyFont="1" applyFill="1" applyBorder="1" applyAlignment="1">
      <alignment horizontal="center" vertical="center"/>
    </xf>
    <xf numFmtId="0" fontId="8" fillId="13" borderId="12" xfId="0" applyFont="1" applyFill="1" applyBorder="1" applyAlignment="1">
      <alignment horizontal="center" vertical="center"/>
    </xf>
    <xf numFmtId="0" fontId="8" fillId="13" borderId="16" xfId="0" applyFont="1" applyFill="1" applyBorder="1" applyAlignment="1">
      <alignment horizontal="center" vertical="center"/>
    </xf>
    <xf numFmtId="0" fontId="8" fillId="13" borderId="0" xfId="0" applyFont="1" applyFill="1" applyBorder="1" applyAlignment="1">
      <alignment horizontal="center" vertical="center"/>
    </xf>
    <xf numFmtId="0" fontId="8" fillId="13" borderId="11" xfId="0" applyFont="1" applyFill="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3:AB77"/>
  <sheetViews>
    <sheetView tabSelected="1" zoomScale="70" zoomScaleNormal="70" zoomScalePageLayoutView="0" workbookViewId="0" topLeftCell="B1">
      <selection activeCell="D9" sqref="D9:W9"/>
    </sheetView>
  </sheetViews>
  <sheetFormatPr defaultColWidth="11.421875" defaultRowHeight="12.75" outlineLevelCol="1"/>
  <cols>
    <col min="2" max="2" width="7.7109375" style="0" customWidth="1"/>
    <col min="3" max="3" width="2.28125" style="0" customWidth="1"/>
    <col min="4" max="4" width="35.421875" style="0" customWidth="1"/>
    <col min="5" max="5" width="10.57421875" style="0" customWidth="1"/>
    <col min="6" max="6" width="14.57421875" style="0" customWidth="1"/>
    <col min="7" max="7" width="11.7109375" style="0" customWidth="1"/>
    <col min="8" max="8" width="14.7109375" style="0" customWidth="1"/>
    <col min="9" max="9" width="10.57421875" style="0" customWidth="1"/>
    <col min="10" max="10" width="15.8515625" style="0" customWidth="1"/>
    <col min="11" max="11" width="8.7109375" style="0" customWidth="1"/>
    <col min="12" max="12" width="10.7109375" style="0" customWidth="1"/>
    <col min="13" max="14" width="9.140625" style="0" customWidth="1"/>
    <col min="15" max="15" width="8.28125" style="0" customWidth="1"/>
    <col min="16" max="16" width="12.00390625" style="0" customWidth="1"/>
    <col min="17" max="17" width="10.00390625" style="0" customWidth="1"/>
    <col min="18" max="18" width="16.421875" style="0" customWidth="1"/>
    <col min="19" max="19" width="12.8515625" style="0" customWidth="1"/>
    <col min="20" max="20" width="10.00390625" style="0" customWidth="1"/>
    <col min="21" max="21" width="15.00390625" style="0" customWidth="1"/>
    <col min="22" max="22" width="12.28125" style="0" bestFit="1" customWidth="1"/>
    <col min="23" max="23" width="10.00390625" style="0" customWidth="1"/>
    <col min="24" max="24" width="12.421875" style="0" customWidth="1"/>
    <col min="25" max="25" width="14.57421875" style="0" customWidth="1"/>
    <col min="26" max="26" width="2.140625" style="0" customWidth="1"/>
    <col min="27" max="27" width="7.7109375" style="0" customWidth="1"/>
    <col min="28" max="28" width="20.7109375" style="0" hidden="1" customWidth="1" outlineLevel="1"/>
    <col min="29" max="29" width="10.421875" style="0" customWidth="1" collapsed="1"/>
    <col min="30" max="30" width="11.8515625" style="0" bestFit="1" customWidth="1"/>
  </cols>
  <sheetData>
    <row r="2" ht="13.5" thickBot="1"/>
    <row r="3" spans="5:18" ht="25.5" customHeight="1" thickBot="1">
      <c r="E3" s="201"/>
      <c r="F3" s="202"/>
      <c r="G3" s="203" t="s">
        <v>26</v>
      </c>
      <c r="H3" s="203"/>
      <c r="I3" s="203"/>
      <c r="J3" s="204"/>
      <c r="L3" s="205"/>
      <c r="M3" s="206"/>
      <c r="N3" s="213" t="s">
        <v>27</v>
      </c>
      <c r="O3" s="213"/>
      <c r="P3" s="213"/>
      <c r="Q3" s="213"/>
      <c r="R3" s="214"/>
    </row>
    <row r="4" ht="22.5" customHeight="1" thickBot="1"/>
    <row r="5" spans="3:26" ht="13.5" thickBot="1">
      <c r="C5" s="17"/>
      <c r="D5" s="18"/>
      <c r="E5" s="18"/>
      <c r="F5" s="18"/>
      <c r="G5" s="18"/>
      <c r="H5" s="18"/>
      <c r="I5" s="18"/>
      <c r="J5" s="18"/>
      <c r="K5" s="18"/>
      <c r="L5" s="18"/>
      <c r="M5" s="18"/>
      <c r="N5" s="18"/>
      <c r="O5" s="18"/>
      <c r="P5" s="18"/>
      <c r="Q5" s="18"/>
      <c r="R5" s="18"/>
      <c r="S5" s="18"/>
      <c r="T5" s="18"/>
      <c r="U5" s="18"/>
      <c r="V5" s="18"/>
      <c r="W5" s="18"/>
      <c r="X5" s="18"/>
      <c r="Y5" s="18"/>
      <c r="Z5" s="13"/>
    </row>
    <row r="6" spans="3:26" ht="15.75" customHeight="1">
      <c r="C6" s="19"/>
      <c r="D6" s="230" t="s">
        <v>24</v>
      </c>
      <c r="E6" s="231"/>
      <c r="F6" s="231"/>
      <c r="G6" s="231"/>
      <c r="H6" s="231"/>
      <c r="I6" s="231"/>
      <c r="J6" s="231"/>
      <c r="K6" s="231"/>
      <c r="L6" s="231"/>
      <c r="M6" s="231"/>
      <c r="N6" s="231"/>
      <c r="O6" s="231"/>
      <c r="P6" s="231"/>
      <c r="Q6" s="231"/>
      <c r="R6" s="231"/>
      <c r="S6" s="231"/>
      <c r="T6" s="231"/>
      <c r="U6" s="231"/>
      <c r="V6" s="231"/>
      <c r="W6" s="231"/>
      <c r="X6" s="221"/>
      <c r="Y6" s="222"/>
      <c r="Z6" s="14"/>
    </row>
    <row r="7" spans="3:26" ht="15.75" customHeight="1">
      <c r="C7" s="19"/>
      <c r="D7" s="232"/>
      <c r="E7" s="233"/>
      <c r="F7" s="233"/>
      <c r="G7" s="233"/>
      <c r="H7" s="233"/>
      <c r="I7" s="233"/>
      <c r="J7" s="233"/>
      <c r="K7" s="233"/>
      <c r="L7" s="233"/>
      <c r="M7" s="233"/>
      <c r="N7" s="233"/>
      <c r="O7" s="233"/>
      <c r="P7" s="233"/>
      <c r="Q7" s="233"/>
      <c r="R7" s="233"/>
      <c r="S7" s="233"/>
      <c r="T7" s="233"/>
      <c r="U7" s="233"/>
      <c r="V7" s="233"/>
      <c r="W7" s="233"/>
      <c r="X7" s="223"/>
      <c r="Y7" s="224"/>
      <c r="Z7" s="14"/>
    </row>
    <row r="8" spans="3:26" ht="15.75" customHeight="1" thickBot="1">
      <c r="C8" s="19"/>
      <c r="D8" s="234"/>
      <c r="E8" s="235"/>
      <c r="F8" s="235"/>
      <c r="G8" s="235"/>
      <c r="H8" s="235"/>
      <c r="I8" s="235"/>
      <c r="J8" s="235"/>
      <c r="K8" s="235"/>
      <c r="L8" s="235"/>
      <c r="M8" s="235"/>
      <c r="N8" s="235"/>
      <c r="O8" s="235"/>
      <c r="P8" s="235"/>
      <c r="Q8" s="235"/>
      <c r="R8" s="235"/>
      <c r="S8" s="235"/>
      <c r="T8" s="235"/>
      <c r="U8" s="235"/>
      <c r="V8" s="235"/>
      <c r="W8" s="235"/>
      <c r="X8" s="223"/>
      <c r="Y8" s="224"/>
      <c r="Z8" s="14"/>
    </row>
    <row r="9" spans="3:26" ht="99" customHeight="1">
      <c r="C9" s="19"/>
      <c r="D9" s="227" t="s">
        <v>66</v>
      </c>
      <c r="E9" s="228"/>
      <c r="F9" s="228"/>
      <c r="G9" s="228"/>
      <c r="H9" s="228"/>
      <c r="I9" s="228"/>
      <c r="J9" s="228"/>
      <c r="K9" s="228"/>
      <c r="L9" s="228"/>
      <c r="M9" s="228"/>
      <c r="N9" s="228"/>
      <c r="O9" s="228"/>
      <c r="P9" s="228"/>
      <c r="Q9" s="228"/>
      <c r="R9" s="228"/>
      <c r="S9" s="228"/>
      <c r="T9" s="228"/>
      <c r="U9" s="228"/>
      <c r="V9" s="228"/>
      <c r="W9" s="229"/>
      <c r="X9" s="223"/>
      <c r="Y9" s="224"/>
      <c r="Z9" s="14"/>
    </row>
    <row r="10" spans="3:26" ht="35.25" customHeight="1" hidden="1">
      <c r="C10" s="19"/>
      <c r="D10" s="4"/>
      <c r="E10" s="4"/>
      <c r="F10" s="4"/>
      <c r="G10" s="4"/>
      <c r="H10" s="4"/>
      <c r="I10" s="4"/>
      <c r="J10" s="4"/>
      <c r="K10" s="4"/>
      <c r="L10" s="4"/>
      <c r="M10" s="4"/>
      <c r="N10" s="4"/>
      <c r="O10" s="4"/>
      <c r="P10" s="4"/>
      <c r="Q10" s="4"/>
      <c r="R10" s="4"/>
      <c r="S10" s="2"/>
      <c r="T10" s="2"/>
      <c r="U10" s="2"/>
      <c r="V10" s="2"/>
      <c r="W10" s="2"/>
      <c r="X10" s="223"/>
      <c r="Y10" s="224"/>
      <c r="Z10" s="14"/>
    </row>
    <row r="11" spans="3:26" ht="25.5" customHeight="1" thickBot="1">
      <c r="C11" s="19"/>
      <c r="D11" s="236" t="s">
        <v>10</v>
      </c>
      <c r="E11" s="237"/>
      <c r="F11" s="237"/>
      <c r="G11" s="237"/>
      <c r="H11" s="237"/>
      <c r="I11" s="237"/>
      <c r="J11" s="237"/>
      <c r="K11" s="237"/>
      <c r="L11" s="237"/>
      <c r="M11" s="237"/>
      <c r="N11" s="237"/>
      <c r="O11" s="237"/>
      <c r="P11" s="237"/>
      <c r="Q11" s="237"/>
      <c r="R11" s="237"/>
      <c r="S11" s="237"/>
      <c r="T11" s="237"/>
      <c r="U11" s="237"/>
      <c r="V11" s="237"/>
      <c r="W11" s="237"/>
      <c r="X11" s="225"/>
      <c r="Y11" s="226"/>
      <c r="Z11" s="14"/>
    </row>
    <row r="12" spans="3:26" ht="8.25" customHeight="1" thickBot="1">
      <c r="C12" s="19"/>
      <c r="D12" s="3"/>
      <c r="E12" s="3"/>
      <c r="F12" s="3"/>
      <c r="G12" s="3"/>
      <c r="H12" s="3"/>
      <c r="I12" s="3"/>
      <c r="J12" s="3"/>
      <c r="K12" s="3"/>
      <c r="L12" s="3"/>
      <c r="M12" s="3"/>
      <c r="N12" s="3"/>
      <c r="O12" s="3"/>
      <c r="P12" s="3"/>
      <c r="Q12" s="3"/>
      <c r="R12" s="3"/>
      <c r="S12" s="3"/>
      <c r="T12" s="3"/>
      <c r="U12" s="3"/>
      <c r="V12" s="3"/>
      <c r="W12" s="3"/>
      <c r="X12" s="3"/>
      <c r="Y12" s="3"/>
      <c r="Z12" s="14"/>
    </row>
    <row r="13" spans="3:26" ht="25.5" customHeight="1" thickBot="1">
      <c r="C13" s="19"/>
      <c r="D13" s="65"/>
      <c r="E13" s="238" t="s">
        <v>63</v>
      </c>
      <c r="F13" s="239"/>
      <c r="G13" s="238" t="s">
        <v>64</v>
      </c>
      <c r="H13" s="239"/>
      <c r="I13" s="238" t="s">
        <v>28</v>
      </c>
      <c r="J13" s="239"/>
      <c r="K13" s="238" t="s">
        <v>29</v>
      </c>
      <c r="L13" s="239"/>
      <c r="M13" s="238" t="s">
        <v>30</v>
      </c>
      <c r="N13" s="239"/>
      <c r="O13" s="238" t="s">
        <v>31</v>
      </c>
      <c r="P13" s="239"/>
      <c r="Q13" s="238" t="s">
        <v>32</v>
      </c>
      <c r="R13" s="239"/>
      <c r="S13" s="152" t="s">
        <v>5</v>
      </c>
      <c r="T13" s="238" t="s">
        <v>1</v>
      </c>
      <c r="U13" s="248"/>
      <c r="V13" s="152" t="s">
        <v>5</v>
      </c>
      <c r="W13" s="238" t="s">
        <v>56</v>
      </c>
      <c r="X13" s="248"/>
      <c r="Y13" s="152" t="s">
        <v>5</v>
      </c>
      <c r="Z13" s="14"/>
    </row>
    <row r="14" spans="3:26" ht="25.5" customHeight="1" thickBot="1">
      <c r="C14" s="19"/>
      <c r="D14" s="122" t="s">
        <v>12</v>
      </c>
      <c r="E14" s="240">
        <v>824</v>
      </c>
      <c r="F14" s="241"/>
      <c r="G14" s="240">
        <v>241</v>
      </c>
      <c r="H14" s="241"/>
      <c r="I14" s="240">
        <v>1000</v>
      </c>
      <c r="J14" s="241"/>
      <c r="K14" s="240">
        <v>1000</v>
      </c>
      <c r="L14" s="241"/>
      <c r="M14" s="240">
        <v>1000</v>
      </c>
      <c r="N14" s="241"/>
      <c r="O14" s="240">
        <v>1000</v>
      </c>
      <c r="P14" s="241"/>
      <c r="Q14" s="240">
        <v>1000</v>
      </c>
      <c r="R14" s="241"/>
      <c r="S14" s="118"/>
      <c r="T14" s="240">
        <v>824</v>
      </c>
      <c r="U14" s="241"/>
      <c r="V14" s="111"/>
      <c r="W14" s="240">
        <v>824</v>
      </c>
      <c r="X14" s="241"/>
      <c r="Y14" s="113"/>
      <c r="Z14" s="14"/>
    </row>
    <row r="15" spans="3:26" ht="23.25" customHeight="1" thickBot="1">
      <c r="C15" s="19"/>
      <c r="D15" s="66" t="s">
        <v>11</v>
      </c>
      <c r="E15" s="25" t="s">
        <v>37</v>
      </c>
      <c r="F15" s="27" t="s">
        <v>3</v>
      </c>
      <c r="G15" s="25" t="s">
        <v>37</v>
      </c>
      <c r="H15" s="27" t="s">
        <v>3</v>
      </c>
      <c r="I15" s="25" t="s">
        <v>37</v>
      </c>
      <c r="J15" s="27" t="s">
        <v>3</v>
      </c>
      <c r="K15" s="25" t="s">
        <v>37</v>
      </c>
      <c r="L15" s="27" t="s">
        <v>3</v>
      </c>
      <c r="M15" s="25" t="s">
        <v>37</v>
      </c>
      <c r="N15" s="61"/>
      <c r="O15" s="25" t="s">
        <v>37</v>
      </c>
      <c r="P15" s="61"/>
      <c r="Q15" s="25" t="s">
        <v>37</v>
      </c>
      <c r="R15" s="116"/>
      <c r="S15" s="119"/>
      <c r="T15" s="25" t="s">
        <v>37</v>
      </c>
      <c r="U15" s="61" t="s">
        <v>3</v>
      </c>
      <c r="V15" s="112"/>
      <c r="W15" s="25" t="s">
        <v>37</v>
      </c>
      <c r="X15" s="61" t="s">
        <v>3</v>
      </c>
      <c r="Y15" s="114"/>
      <c r="Z15" s="14"/>
    </row>
    <row r="16" spans="3:26" ht="15">
      <c r="C16" s="19"/>
      <c r="D16" s="172" t="s">
        <v>36</v>
      </c>
      <c r="E16" s="123">
        <v>5</v>
      </c>
      <c r="F16" s="29">
        <f aca="true" t="shared" si="0" ref="F16:F24">$E$14*E16</f>
        <v>4120</v>
      </c>
      <c r="G16" s="123">
        <v>10</v>
      </c>
      <c r="H16" s="30">
        <f aca="true" t="shared" si="1" ref="H16:H24">$G$14*G16</f>
        <v>2410</v>
      </c>
      <c r="I16" s="123">
        <v>0</v>
      </c>
      <c r="J16" s="30">
        <f aca="true" t="shared" si="2" ref="J16:J24">$I$14*I16</f>
        <v>0</v>
      </c>
      <c r="K16" s="123">
        <v>0</v>
      </c>
      <c r="L16" s="30">
        <f aca="true" t="shared" si="3" ref="L16:L24">$K$14*K16</f>
        <v>0</v>
      </c>
      <c r="M16" s="123">
        <v>0</v>
      </c>
      <c r="N16" s="30">
        <f aca="true" t="shared" si="4" ref="N16:N24">$M$14*M16</f>
        <v>0</v>
      </c>
      <c r="O16" s="123">
        <v>0</v>
      </c>
      <c r="P16" s="30">
        <f aca="true" t="shared" si="5" ref="P16:P24">$O$14*O16</f>
        <v>0</v>
      </c>
      <c r="Q16" s="123">
        <v>0</v>
      </c>
      <c r="R16" s="115">
        <f aca="true" t="shared" si="6" ref="R16:R24">$Q$14*Q16</f>
        <v>0</v>
      </c>
      <c r="S16" s="153">
        <f>F16+H16+J16+L16+N16+P16+R16</f>
        <v>6530</v>
      </c>
      <c r="T16" s="123">
        <v>0</v>
      </c>
      <c r="U16" s="29">
        <f aca="true" t="shared" si="7" ref="U16:U24">$T$14*T16</f>
        <v>0</v>
      </c>
      <c r="V16" s="153">
        <f>S16+U16</f>
        <v>6530</v>
      </c>
      <c r="W16" s="123">
        <v>0</v>
      </c>
      <c r="X16" s="30">
        <f aca="true" t="shared" si="8" ref="X16:X24">$W$14*W16</f>
        <v>0</v>
      </c>
      <c r="Y16" s="153">
        <f>V16+X16</f>
        <v>6530</v>
      </c>
      <c r="Z16" s="14"/>
    </row>
    <row r="17" spans="3:26" s="42" customFormat="1" ht="15">
      <c r="C17" s="38"/>
      <c r="D17" s="173" t="s">
        <v>57</v>
      </c>
      <c r="E17" s="123">
        <v>15</v>
      </c>
      <c r="F17" s="39">
        <f t="shared" si="0"/>
        <v>12360</v>
      </c>
      <c r="G17" s="123">
        <v>15</v>
      </c>
      <c r="H17" s="40">
        <f t="shared" si="1"/>
        <v>3615</v>
      </c>
      <c r="I17" s="123">
        <v>0</v>
      </c>
      <c r="J17" s="40">
        <f t="shared" si="2"/>
        <v>0</v>
      </c>
      <c r="K17" s="123">
        <v>0</v>
      </c>
      <c r="L17" s="90">
        <f t="shared" si="3"/>
        <v>0</v>
      </c>
      <c r="M17" s="123">
        <v>0</v>
      </c>
      <c r="N17" s="40">
        <f t="shared" si="4"/>
        <v>0</v>
      </c>
      <c r="O17" s="123">
        <v>0</v>
      </c>
      <c r="P17" s="40">
        <f t="shared" si="5"/>
        <v>0</v>
      </c>
      <c r="Q17" s="123">
        <v>0</v>
      </c>
      <c r="R17" s="40">
        <f t="shared" si="6"/>
        <v>0</v>
      </c>
      <c r="S17" s="153">
        <f aca="true" t="shared" si="9" ref="S17:S24">F17+H17+J17+L17+N17+P17+R17</f>
        <v>15975</v>
      </c>
      <c r="T17" s="123">
        <v>0</v>
      </c>
      <c r="U17" s="39">
        <f t="shared" si="7"/>
        <v>0</v>
      </c>
      <c r="V17" s="153">
        <f aca="true" t="shared" si="10" ref="V17:V24">S17+U17</f>
        <v>15975</v>
      </c>
      <c r="W17" s="123">
        <v>0</v>
      </c>
      <c r="X17" s="40">
        <f t="shared" si="8"/>
        <v>0</v>
      </c>
      <c r="Y17" s="153">
        <f aca="true" t="shared" si="11" ref="Y17:Y24">V17+X17</f>
        <v>15975</v>
      </c>
      <c r="Z17" s="41"/>
    </row>
    <row r="18" spans="3:26" ht="15">
      <c r="C18" s="19"/>
      <c r="D18" s="172" t="s">
        <v>58</v>
      </c>
      <c r="E18" s="123">
        <v>15</v>
      </c>
      <c r="F18" s="29">
        <f t="shared" si="0"/>
        <v>12360</v>
      </c>
      <c r="G18" s="123">
        <v>20</v>
      </c>
      <c r="H18" s="30">
        <f t="shared" si="1"/>
        <v>4820</v>
      </c>
      <c r="I18" s="123">
        <v>0</v>
      </c>
      <c r="J18" s="30">
        <f t="shared" si="2"/>
        <v>0</v>
      </c>
      <c r="K18" s="123">
        <v>0</v>
      </c>
      <c r="L18" s="30">
        <f t="shared" si="3"/>
        <v>0</v>
      </c>
      <c r="M18" s="123">
        <v>0</v>
      </c>
      <c r="N18" s="30">
        <f t="shared" si="4"/>
        <v>0</v>
      </c>
      <c r="O18" s="123">
        <v>0</v>
      </c>
      <c r="P18" s="30">
        <f t="shared" si="5"/>
        <v>0</v>
      </c>
      <c r="Q18" s="123">
        <v>0</v>
      </c>
      <c r="R18" s="30">
        <f t="shared" si="6"/>
        <v>0</v>
      </c>
      <c r="S18" s="153">
        <f t="shared" si="9"/>
        <v>17180</v>
      </c>
      <c r="T18" s="123">
        <v>0</v>
      </c>
      <c r="U18" s="29">
        <f t="shared" si="7"/>
        <v>0</v>
      </c>
      <c r="V18" s="153">
        <f t="shared" si="10"/>
        <v>17180</v>
      </c>
      <c r="W18" s="123">
        <v>6</v>
      </c>
      <c r="X18" s="30">
        <f t="shared" si="8"/>
        <v>4944</v>
      </c>
      <c r="Y18" s="153">
        <f t="shared" si="11"/>
        <v>22124</v>
      </c>
      <c r="Z18" s="14"/>
    </row>
    <row r="19" spans="3:26" s="42" customFormat="1" ht="15">
      <c r="C19" s="38"/>
      <c r="D19" s="173" t="s">
        <v>59</v>
      </c>
      <c r="E19" s="123">
        <v>10</v>
      </c>
      <c r="F19" s="39">
        <f t="shared" si="0"/>
        <v>8240</v>
      </c>
      <c r="G19" s="123">
        <v>20</v>
      </c>
      <c r="H19" s="40">
        <f t="shared" si="1"/>
        <v>4820</v>
      </c>
      <c r="I19" s="123">
        <v>0</v>
      </c>
      <c r="J19" s="40">
        <f t="shared" si="2"/>
        <v>0</v>
      </c>
      <c r="K19" s="123">
        <v>0</v>
      </c>
      <c r="L19" s="90">
        <f t="shared" si="3"/>
        <v>0</v>
      </c>
      <c r="M19" s="123">
        <v>0</v>
      </c>
      <c r="N19" s="40">
        <f>$M$14*M19</f>
        <v>0</v>
      </c>
      <c r="O19" s="123">
        <v>0</v>
      </c>
      <c r="P19" s="40">
        <f t="shared" si="5"/>
        <v>0</v>
      </c>
      <c r="Q19" s="123">
        <v>0</v>
      </c>
      <c r="R19" s="40">
        <f t="shared" si="6"/>
        <v>0</v>
      </c>
      <c r="S19" s="153">
        <f t="shared" si="9"/>
        <v>13060</v>
      </c>
      <c r="T19" s="123">
        <v>0</v>
      </c>
      <c r="U19" s="39">
        <f t="shared" si="7"/>
        <v>0</v>
      </c>
      <c r="V19" s="153">
        <f t="shared" si="10"/>
        <v>13060</v>
      </c>
      <c r="W19" s="123">
        <v>0</v>
      </c>
      <c r="X19" s="40">
        <f t="shared" si="8"/>
        <v>0</v>
      </c>
      <c r="Y19" s="153">
        <f t="shared" si="11"/>
        <v>13060</v>
      </c>
      <c r="Z19" s="41"/>
    </row>
    <row r="20" spans="3:26" ht="15">
      <c r="C20" s="19"/>
      <c r="D20" s="172" t="s">
        <v>60</v>
      </c>
      <c r="E20" s="123">
        <v>3</v>
      </c>
      <c r="F20" s="29">
        <f t="shared" si="0"/>
        <v>2472</v>
      </c>
      <c r="G20" s="123">
        <v>0</v>
      </c>
      <c r="H20" s="30">
        <f t="shared" si="1"/>
        <v>0</v>
      </c>
      <c r="I20" s="123">
        <v>0</v>
      </c>
      <c r="J20" s="30">
        <f t="shared" si="2"/>
        <v>0</v>
      </c>
      <c r="K20" s="123">
        <v>0</v>
      </c>
      <c r="L20" s="30">
        <f t="shared" si="3"/>
        <v>0</v>
      </c>
      <c r="M20" s="123">
        <v>0</v>
      </c>
      <c r="N20" s="30">
        <f t="shared" si="4"/>
        <v>0</v>
      </c>
      <c r="O20" s="123">
        <v>0</v>
      </c>
      <c r="P20" s="30">
        <f t="shared" si="5"/>
        <v>0</v>
      </c>
      <c r="Q20" s="123">
        <v>0</v>
      </c>
      <c r="R20" s="30">
        <f t="shared" si="6"/>
        <v>0</v>
      </c>
      <c r="S20" s="153">
        <f t="shared" si="9"/>
        <v>2472</v>
      </c>
      <c r="T20" s="123">
        <v>0</v>
      </c>
      <c r="U20" s="29">
        <f t="shared" si="7"/>
        <v>0</v>
      </c>
      <c r="V20" s="153">
        <f t="shared" si="10"/>
        <v>2472</v>
      </c>
      <c r="W20" s="123">
        <v>0</v>
      </c>
      <c r="X20" s="30">
        <f t="shared" si="8"/>
        <v>0</v>
      </c>
      <c r="Y20" s="153">
        <f t="shared" si="11"/>
        <v>2472</v>
      </c>
      <c r="Z20" s="14"/>
    </row>
    <row r="21" spans="3:26" s="42" customFormat="1" ht="15">
      <c r="C21" s="38"/>
      <c r="D21" s="173" t="s">
        <v>61</v>
      </c>
      <c r="E21" s="123">
        <v>5</v>
      </c>
      <c r="F21" s="39">
        <f t="shared" si="0"/>
        <v>4120</v>
      </c>
      <c r="G21" s="123">
        <v>0</v>
      </c>
      <c r="H21" s="40">
        <f t="shared" si="1"/>
        <v>0</v>
      </c>
      <c r="I21" s="123">
        <v>0</v>
      </c>
      <c r="J21" s="40">
        <f t="shared" si="2"/>
        <v>0</v>
      </c>
      <c r="K21" s="123">
        <v>0</v>
      </c>
      <c r="L21" s="90">
        <f t="shared" si="3"/>
        <v>0</v>
      </c>
      <c r="M21" s="123">
        <v>0</v>
      </c>
      <c r="N21" s="40">
        <f t="shared" si="4"/>
        <v>0</v>
      </c>
      <c r="O21" s="123">
        <v>0</v>
      </c>
      <c r="P21" s="40">
        <f t="shared" si="5"/>
        <v>0</v>
      </c>
      <c r="Q21" s="123">
        <v>0</v>
      </c>
      <c r="R21" s="40">
        <f t="shared" si="6"/>
        <v>0</v>
      </c>
      <c r="S21" s="153">
        <f t="shared" si="9"/>
        <v>4120</v>
      </c>
      <c r="T21" s="123">
        <v>0</v>
      </c>
      <c r="U21" s="39">
        <f t="shared" si="7"/>
        <v>0</v>
      </c>
      <c r="V21" s="153">
        <f t="shared" si="10"/>
        <v>4120</v>
      </c>
      <c r="W21" s="123">
        <v>0</v>
      </c>
      <c r="X21" s="40">
        <f t="shared" si="8"/>
        <v>0</v>
      </c>
      <c r="Y21" s="153">
        <f t="shared" si="11"/>
        <v>4120</v>
      </c>
      <c r="Z21" s="41"/>
    </row>
    <row r="22" spans="3:26" ht="14.25" customHeight="1">
      <c r="C22" s="19"/>
      <c r="D22" s="172" t="s">
        <v>62</v>
      </c>
      <c r="E22" s="123">
        <v>41</v>
      </c>
      <c r="F22" s="29">
        <f t="shared" si="0"/>
        <v>33784</v>
      </c>
      <c r="G22" s="123">
        <v>0</v>
      </c>
      <c r="H22" s="30">
        <f t="shared" si="1"/>
        <v>0</v>
      </c>
      <c r="I22" s="123">
        <v>0</v>
      </c>
      <c r="J22" s="30">
        <f t="shared" si="2"/>
        <v>0</v>
      </c>
      <c r="K22" s="123">
        <v>0</v>
      </c>
      <c r="L22" s="30">
        <f t="shared" si="3"/>
        <v>0</v>
      </c>
      <c r="M22" s="123">
        <v>0</v>
      </c>
      <c r="N22" s="30">
        <f t="shared" si="4"/>
        <v>0</v>
      </c>
      <c r="O22" s="123">
        <v>0</v>
      </c>
      <c r="P22" s="30">
        <f t="shared" si="5"/>
        <v>0</v>
      </c>
      <c r="Q22" s="123">
        <v>0</v>
      </c>
      <c r="R22" s="30">
        <f t="shared" si="6"/>
        <v>0</v>
      </c>
      <c r="S22" s="153">
        <f t="shared" si="9"/>
        <v>33784</v>
      </c>
      <c r="T22" s="123">
        <v>20</v>
      </c>
      <c r="U22" s="29">
        <f t="shared" si="7"/>
        <v>16480</v>
      </c>
      <c r="V22" s="153">
        <f t="shared" si="10"/>
        <v>50264</v>
      </c>
      <c r="W22" s="123">
        <v>0</v>
      </c>
      <c r="X22" s="30">
        <f t="shared" si="8"/>
        <v>0</v>
      </c>
      <c r="Y22" s="153">
        <f t="shared" si="11"/>
        <v>50264</v>
      </c>
      <c r="Z22" s="14"/>
    </row>
    <row r="23" spans="3:26" s="42" customFormat="1" ht="15">
      <c r="C23" s="38"/>
      <c r="D23" s="173" t="s">
        <v>0</v>
      </c>
      <c r="E23" s="123">
        <v>8</v>
      </c>
      <c r="F23" s="39">
        <f t="shared" si="0"/>
        <v>6592</v>
      </c>
      <c r="G23" s="123">
        <v>2</v>
      </c>
      <c r="H23" s="40">
        <f t="shared" si="1"/>
        <v>482</v>
      </c>
      <c r="I23" s="123">
        <v>0</v>
      </c>
      <c r="J23" s="40">
        <f t="shared" si="2"/>
        <v>0</v>
      </c>
      <c r="K23" s="123">
        <v>0</v>
      </c>
      <c r="L23" s="90">
        <f t="shared" si="3"/>
        <v>0</v>
      </c>
      <c r="M23" s="123">
        <v>0</v>
      </c>
      <c r="N23" s="40">
        <f t="shared" si="4"/>
        <v>0</v>
      </c>
      <c r="O23" s="123">
        <v>0</v>
      </c>
      <c r="P23" s="40">
        <f t="shared" si="5"/>
        <v>0</v>
      </c>
      <c r="Q23" s="123">
        <v>0</v>
      </c>
      <c r="R23" s="40">
        <f t="shared" si="6"/>
        <v>0</v>
      </c>
      <c r="S23" s="153">
        <f t="shared" si="9"/>
        <v>7074</v>
      </c>
      <c r="T23" s="123">
        <v>2</v>
      </c>
      <c r="U23" s="39">
        <f t="shared" si="7"/>
        <v>1648</v>
      </c>
      <c r="V23" s="153">
        <f t="shared" si="10"/>
        <v>8722</v>
      </c>
      <c r="W23" s="123">
        <v>0</v>
      </c>
      <c r="X23" s="40">
        <f t="shared" si="8"/>
        <v>0</v>
      </c>
      <c r="Y23" s="153">
        <f t="shared" si="11"/>
        <v>8722</v>
      </c>
      <c r="Z23" s="41"/>
    </row>
    <row r="24" spans="3:26" ht="15.75" thickBot="1">
      <c r="C24" s="19"/>
      <c r="D24" s="174" t="s">
        <v>1</v>
      </c>
      <c r="E24" s="123"/>
      <c r="F24" s="29">
        <f t="shared" si="0"/>
        <v>0</v>
      </c>
      <c r="G24" s="123">
        <v>0</v>
      </c>
      <c r="H24" s="30">
        <f t="shared" si="1"/>
        <v>0</v>
      </c>
      <c r="I24" s="123">
        <v>0</v>
      </c>
      <c r="J24" s="30">
        <f t="shared" si="2"/>
        <v>0</v>
      </c>
      <c r="K24" s="123">
        <v>0</v>
      </c>
      <c r="L24" s="30">
        <f t="shared" si="3"/>
        <v>0</v>
      </c>
      <c r="M24" s="123"/>
      <c r="N24" s="30">
        <f t="shared" si="4"/>
        <v>0</v>
      </c>
      <c r="O24" s="123"/>
      <c r="P24" s="30">
        <f t="shared" si="5"/>
        <v>0</v>
      </c>
      <c r="Q24" s="123"/>
      <c r="R24" s="30">
        <f t="shared" si="6"/>
        <v>0</v>
      </c>
      <c r="S24" s="153">
        <f t="shared" si="9"/>
        <v>0</v>
      </c>
      <c r="T24" s="123">
        <v>0</v>
      </c>
      <c r="U24" s="29">
        <f t="shared" si="7"/>
        <v>0</v>
      </c>
      <c r="V24" s="153">
        <f t="shared" si="10"/>
        <v>0</v>
      </c>
      <c r="W24" s="123">
        <v>0</v>
      </c>
      <c r="X24" s="30">
        <f t="shared" si="8"/>
        <v>0</v>
      </c>
      <c r="Y24" s="153">
        <f t="shared" si="11"/>
        <v>0</v>
      </c>
      <c r="Z24" s="14"/>
    </row>
    <row r="25" spans="3:26" ht="15.75" thickBot="1">
      <c r="C25" s="19"/>
      <c r="D25" s="26" t="s">
        <v>2</v>
      </c>
      <c r="E25" s="109">
        <f>SUM(E16:E24)</f>
        <v>102</v>
      </c>
      <c r="F25" s="28">
        <f>SUM(F16:F24)</f>
        <v>84048</v>
      </c>
      <c r="G25" s="63">
        <f aca="true" t="shared" si="12" ref="G25:L25">SUM(G16:G24)</f>
        <v>67</v>
      </c>
      <c r="H25" s="28">
        <f t="shared" si="12"/>
        <v>16147</v>
      </c>
      <c r="I25" s="63">
        <f t="shared" si="12"/>
        <v>0</v>
      </c>
      <c r="J25" s="28">
        <f t="shared" si="12"/>
        <v>0</v>
      </c>
      <c r="K25" s="63">
        <f t="shared" si="12"/>
        <v>0</v>
      </c>
      <c r="L25" s="28">
        <f t="shared" si="12"/>
        <v>0</v>
      </c>
      <c r="M25" s="64">
        <f aca="true" t="shared" si="13" ref="M25:S25">SUM(M16:M24)</f>
        <v>0</v>
      </c>
      <c r="N25" s="28">
        <f t="shared" si="13"/>
        <v>0</v>
      </c>
      <c r="O25" s="64">
        <f t="shared" si="13"/>
        <v>0</v>
      </c>
      <c r="P25" s="28">
        <f t="shared" si="13"/>
        <v>0</v>
      </c>
      <c r="Q25" s="64">
        <f t="shared" si="13"/>
        <v>0</v>
      </c>
      <c r="R25" s="28">
        <f t="shared" si="13"/>
        <v>0</v>
      </c>
      <c r="S25" s="154">
        <f t="shared" si="13"/>
        <v>100195</v>
      </c>
      <c r="T25" s="117">
        <f aca="true" t="shared" si="14" ref="T25:Y25">SUM(T16:T24)</f>
        <v>22</v>
      </c>
      <c r="U25" s="28">
        <f t="shared" si="14"/>
        <v>18128</v>
      </c>
      <c r="V25" s="154">
        <f t="shared" si="14"/>
        <v>118323</v>
      </c>
      <c r="W25" s="63">
        <f t="shared" si="14"/>
        <v>6</v>
      </c>
      <c r="X25" s="31">
        <f t="shared" si="14"/>
        <v>4944</v>
      </c>
      <c r="Y25" s="154">
        <f t="shared" si="14"/>
        <v>123267</v>
      </c>
      <c r="Z25" s="14"/>
    </row>
    <row r="26" spans="3:26" ht="15.75" thickBot="1">
      <c r="C26" s="19"/>
      <c r="D26" s="43"/>
      <c r="E26" s="69"/>
      <c r="F26" s="70"/>
      <c r="G26" s="80"/>
      <c r="H26" s="70"/>
      <c r="I26" s="80"/>
      <c r="J26" s="70"/>
      <c r="K26" s="80"/>
      <c r="L26" s="70"/>
      <c r="M26" s="69"/>
      <c r="N26" s="70"/>
      <c r="O26" s="69"/>
      <c r="P26" s="70"/>
      <c r="Q26" s="69"/>
      <c r="R26" s="121" t="s">
        <v>55</v>
      </c>
      <c r="S26" s="177">
        <f>F25+H25+J25+L25+N25+P25+R25</f>
        <v>100195</v>
      </c>
      <c r="T26" s="80"/>
      <c r="U26" s="121" t="s">
        <v>55</v>
      </c>
      <c r="V26" s="120">
        <f>F25+H25+J25+L25+N25+P25+R25+U25</f>
        <v>118323</v>
      </c>
      <c r="W26" s="80"/>
      <c r="X26" s="121" t="s">
        <v>55</v>
      </c>
      <c r="Y26" s="178">
        <f>F25+H25+J25+L25+N25+P25+R25+U25+X25</f>
        <v>123267</v>
      </c>
      <c r="Z26" s="14"/>
    </row>
    <row r="27" spans="3:26" ht="12.75">
      <c r="C27" s="19"/>
      <c r="D27" s="62" t="s">
        <v>13</v>
      </c>
      <c r="E27" s="71"/>
      <c r="F27" s="14"/>
      <c r="G27" s="71"/>
      <c r="H27" s="14"/>
      <c r="I27" s="71"/>
      <c r="J27" s="14"/>
      <c r="K27" s="71"/>
      <c r="L27" s="91"/>
      <c r="M27" s="94"/>
      <c r="N27" s="91"/>
      <c r="O27" s="94"/>
      <c r="P27" s="91"/>
      <c r="Q27" s="94"/>
      <c r="R27" s="14"/>
      <c r="S27" s="3"/>
      <c r="T27" s="94"/>
      <c r="U27" s="13"/>
      <c r="V27" s="3"/>
      <c r="W27" s="94"/>
      <c r="X27" s="14"/>
      <c r="Y27" s="3"/>
      <c r="Z27" s="14"/>
    </row>
    <row r="28" spans="3:26" ht="12.75">
      <c r="C28" s="19"/>
      <c r="D28" s="175" t="s">
        <v>49</v>
      </c>
      <c r="E28" s="72"/>
      <c r="F28" s="132">
        <f>F25/$S$25</f>
        <v>0.8388442537052747</v>
      </c>
      <c r="G28" s="81"/>
      <c r="H28" s="132">
        <f>H25/$S$25</f>
        <v>0.1611557462947253</v>
      </c>
      <c r="I28" s="81"/>
      <c r="J28" s="132">
        <f>J25/$S$25</f>
        <v>0</v>
      </c>
      <c r="K28" s="81"/>
      <c r="L28" s="132">
        <f>L25/$S$25</f>
        <v>0</v>
      </c>
      <c r="M28" s="95"/>
      <c r="N28" s="132">
        <f>N25/$S$25</f>
        <v>0</v>
      </c>
      <c r="O28" s="95"/>
      <c r="P28" s="132">
        <f>P25/$S$25</f>
        <v>0</v>
      </c>
      <c r="Q28" s="95"/>
      <c r="R28" s="136">
        <f>R25/$S$25</f>
        <v>0</v>
      </c>
      <c r="S28" s="155">
        <f>F28+H28+J28+L28+N28+P28+R28</f>
        <v>1</v>
      </c>
      <c r="T28" s="103"/>
      <c r="U28" s="133"/>
      <c r="V28" s="34"/>
      <c r="W28" s="103"/>
      <c r="X28" s="133"/>
      <c r="Y28" s="33"/>
      <c r="Z28" s="14"/>
    </row>
    <row r="29" spans="3:26" ht="12.75">
      <c r="C29" s="19"/>
      <c r="D29" s="127" t="s">
        <v>50</v>
      </c>
      <c r="E29" s="72"/>
      <c r="F29" s="132">
        <f>F25/$V$26</f>
        <v>0.7103268172713674</v>
      </c>
      <c r="G29" s="81"/>
      <c r="H29" s="132">
        <f>H25/$V$25</f>
        <v>0.13646543782696516</v>
      </c>
      <c r="I29" s="81"/>
      <c r="J29" s="132">
        <f>J25/$V$25</f>
        <v>0</v>
      </c>
      <c r="K29" s="81"/>
      <c r="L29" s="132">
        <f>L25/$V$25</f>
        <v>0</v>
      </c>
      <c r="M29" s="95"/>
      <c r="N29" s="132">
        <f>N25/$V$25</f>
        <v>0</v>
      </c>
      <c r="O29" s="95"/>
      <c r="P29" s="132">
        <f>P25/$V$25</f>
        <v>0</v>
      </c>
      <c r="Q29" s="95"/>
      <c r="R29" s="136">
        <f>R25/$V$25</f>
        <v>0</v>
      </c>
      <c r="S29" s="34"/>
      <c r="T29" s="103"/>
      <c r="U29" s="134">
        <f>U25/$V$25</f>
        <v>0.15320774490166747</v>
      </c>
      <c r="V29" s="155">
        <f>F29+H29+J29+L29+N29+P29+R29+U29</f>
        <v>1</v>
      </c>
      <c r="W29" s="103"/>
      <c r="X29" s="135"/>
      <c r="Y29" s="33"/>
      <c r="Z29" s="14"/>
    </row>
    <row r="30" spans="3:26" ht="13.5" thickBot="1">
      <c r="C30" s="19"/>
      <c r="D30" s="127" t="s">
        <v>51</v>
      </c>
      <c r="E30" s="72"/>
      <c r="F30" s="132">
        <f>F25/$Y$25</f>
        <v>0.6818369880016549</v>
      </c>
      <c r="G30" s="82"/>
      <c r="H30" s="132">
        <f>H25/$Y$25</f>
        <v>0.13099207411553782</v>
      </c>
      <c r="I30" s="81"/>
      <c r="J30" s="132">
        <f>J25/$Y$25</f>
        <v>0</v>
      </c>
      <c r="K30" s="81"/>
      <c r="L30" s="132">
        <f>L25/$Y$25</f>
        <v>0</v>
      </c>
      <c r="M30" s="96"/>
      <c r="N30" s="132">
        <f>N25/$Y$25</f>
        <v>0</v>
      </c>
      <c r="O30" s="96"/>
      <c r="P30" s="132">
        <f>P25/$Y$25</f>
        <v>0</v>
      </c>
      <c r="Q30" s="96"/>
      <c r="R30" s="136">
        <f>R25/$Y$25</f>
        <v>0</v>
      </c>
      <c r="S30" s="34"/>
      <c r="T30" s="103"/>
      <c r="U30" s="134">
        <f>U25/$Y$25</f>
        <v>0.14706287976506283</v>
      </c>
      <c r="V30" s="34"/>
      <c r="W30" s="103"/>
      <c r="X30" s="136">
        <f>X25/$Y$25</f>
        <v>0.040108058117744406</v>
      </c>
      <c r="Y30" s="164">
        <f>F30+H30+J30+L30+N30+P30+R30+U30+X30</f>
        <v>1</v>
      </c>
      <c r="Z30" s="14"/>
    </row>
    <row r="31" spans="3:26" ht="13.5" thickBot="1">
      <c r="C31" s="19"/>
      <c r="D31" s="67"/>
      <c r="E31" s="19"/>
      <c r="F31" s="14"/>
      <c r="G31" s="19"/>
      <c r="H31" s="14"/>
      <c r="I31" s="19"/>
      <c r="J31" s="14"/>
      <c r="K31" s="19"/>
      <c r="L31" s="14"/>
      <c r="M31" s="19"/>
      <c r="N31" s="14"/>
      <c r="O31" s="19"/>
      <c r="P31" s="14"/>
      <c r="Q31" s="19"/>
      <c r="R31" s="14"/>
      <c r="S31" s="32"/>
      <c r="T31" s="19"/>
      <c r="U31" s="14"/>
      <c r="V31" s="32"/>
      <c r="W31" s="19"/>
      <c r="X31" s="14"/>
      <c r="Y31" s="37"/>
      <c r="Z31" s="14"/>
    </row>
    <row r="32" spans="3:26" ht="13.5" thickBot="1">
      <c r="C32" s="19"/>
      <c r="D32" s="51" t="s">
        <v>4</v>
      </c>
      <c r="E32" s="124">
        <v>0</v>
      </c>
      <c r="F32" s="52">
        <f>E32*$E$14</f>
        <v>0</v>
      </c>
      <c r="G32" s="124">
        <v>0</v>
      </c>
      <c r="H32" s="50">
        <f>G32*G14</f>
        <v>0</v>
      </c>
      <c r="I32" s="124">
        <v>0</v>
      </c>
      <c r="J32" s="50">
        <f>I32*I14</f>
        <v>0</v>
      </c>
      <c r="K32" s="124">
        <v>0</v>
      </c>
      <c r="L32" s="50">
        <f>K32*K14</f>
        <v>0</v>
      </c>
      <c r="M32" s="124"/>
      <c r="N32" s="50">
        <f>M32*M14</f>
        <v>0</v>
      </c>
      <c r="O32" s="124"/>
      <c r="P32" s="50">
        <f>O32*O14</f>
        <v>0</v>
      </c>
      <c r="Q32" s="124"/>
      <c r="R32" s="50">
        <f>Q32*Q14</f>
        <v>0</v>
      </c>
      <c r="S32" s="153">
        <f>F32+H32+J32+L32+N32+P32+R32</f>
        <v>0</v>
      </c>
      <c r="T32" s="38"/>
      <c r="U32" s="41"/>
      <c r="V32" s="44"/>
      <c r="W32" s="38"/>
      <c r="X32" s="41"/>
      <c r="Y32" s="48"/>
      <c r="Z32" s="14"/>
    </row>
    <row r="33" spans="3:26" ht="13.5" thickBot="1">
      <c r="C33" s="19"/>
      <c r="D33" s="146" t="s">
        <v>15</v>
      </c>
      <c r="E33" s="73"/>
      <c r="F33" s="151">
        <f>F25+F32</f>
        <v>84048</v>
      </c>
      <c r="G33" s="83"/>
      <c r="H33" s="147">
        <f>H25+H32</f>
        <v>16147</v>
      </c>
      <c r="I33" s="83"/>
      <c r="J33" s="147">
        <f>J25+J32</f>
        <v>0</v>
      </c>
      <c r="K33" s="83"/>
      <c r="L33" s="147">
        <f>L25+L32</f>
        <v>0</v>
      </c>
      <c r="M33" s="97"/>
      <c r="N33" s="147">
        <f>N25+N32</f>
        <v>0</v>
      </c>
      <c r="O33" s="102"/>
      <c r="P33" s="147">
        <f>P25+P32</f>
        <v>0</v>
      </c>
      <c r="Q33" s="97"/>
      <c r="R33" s="147">
        <f>R25+R32</f>
        <v>0</v>
      </c>
      <c r="S33" s="147">
        <f>S25+S32</f>
        <v>100195</v>
      </c>
      <c r="T33" s="38"/>
      <c r="U33" s="60">
        <f>+U25</f>
        <v>18128</v>
      </c>
      <c r="V33" s="44"/>
      <c r="W33" s="38"/>
      <c r="X33" s="60">
        <f>X25</f>
        <v>4944</v>
      </c>
      <c r="Y33" s="48"/>
      <c r="Z33" s="14"/>
    </row>
    <row r="34" spans="3:26" ht="13.5" thickBot="1">
      <c r="C34" s="19"/>
      <c r="D34" s="4"/>
      <c r="E34" s="74"/>
      <c r="F34" s="75"/>
      <c r="G34" s="84"/>
      <c r="H34" s="85"/>
      <c r="I34" s="84"/>
      <c r="J34" s="85"/>
      <c r="K34" s="84"/>
      <c r="L34" s="85"/>
      <c r="M34" s="98"/>
      <c r="N34" s="85"/>
      <c r="O34" s="95"/>
      <c r="P34" s="85"/>
      <c r="Q34" s="97"/>
      <c r="R34" s="110"/>
      <c r="S34" s="3"/>
      <c r="T34" s="19"/>
      <c r="U34" s="14"/>
      <c r="V34" s="3"/>
      <c r="W34" s="19"/>
      <c r="X34" s="14"/>
      <c r="Y34" s="1"/>
      <c r="Z34" s="14"/>
    </row>
    <row r="35" spans="3:26" ht="12.75">
      <c r="C35" s="19"/>
      <c r="D35" s="128" t="s">
        <v>46</v>
      </c>
      <c r="E35" s="74"/>
      <c r="F35" s="132">
        <f>(F25+F32)/$S$33</f>
        <v>0.8388442537052747</v>
      </c>
      <c r="G35" s="84"/>
      <c r="H35" s="132">
        <f>(H25+H32)/$S$33</f>
        <v>0.1611557462947253</v>
      </c>
      <c r="I35" s="84"/>
      <c r="J35" s="132">
        <f>(J25+J32)/$S$33</f>
        <v>0</v>
      </c>
      <c r="K35" s="84"/>
      <c r="L35" s="132">
        <f>(L25+L32)/$S$33</f>
        <v>0</v>
      </c>
      <c r="M35" s="98"/>
      <c r="N35" s="132">
        <f>(N25+N32)/$S$33</f>
        <v>0</v>
      </c>
      <c r="O35" s="95"/>
      <c r="P35" s="132">
        <f>(P25+P32)/$S$33</f>
        <v>0</v>
      </c>
      <c r="Q35" s="97"/>
      <c r="R35" s="136">
        <f>(R25+R32)/$S$33</f>
        <v>0</v>
      </c>
      <c r="S35" s="155">
        <f>F35+H35+J35+L35+N35+P35+R35</f>
        <v>1</v>
      </c>
      <c r="T35" s="19"/>
      <c r="U35" s="133"/>
      <c r="V35" s="32"/>
      <c r="W35" s="19"/>
      <c r="X35" s="133"/>
      <c r="Y35" s="49"/>
      <c r="Z35" s="14"/>
    </row>
    <row r="36" spans="3:26" ht="12.75">
      <c r="C36" s="19"/>
      <c r="D36" s="129" t="s">
        <v>47</v>
      </c>
      <c r="E36" s="74"/>
      <c r="F36" s="132">
        <f>(F25+F32)/($V$25+$S$32)</f>
        <v>0.7103268172713674</v>
      </c>
      <c r="G36" s="84"/>
      <c r="H36" s="132">
        <f>(H25+H32)/($V$25+$S$32)</f>
        <v>0.13646543782696516</v>
      </c>
      <c r="I36" s="84"/>
      <c r="J36" s="132">
        <f>(J25+J32)/($V$25+$S$32)</f>
        <v>0</v>
      </c>
      <c r="K36" s="84"/>
      <c r="L36" s="132">
        <f>(L25+L32)/($V$25+$S$32)</f>
        <v>0</v>
      </c>
      <c r="M36" s="98"/>
      <c r="N36" s="132">
        <f>(N25+N32)/($V$25+$S$32)</f>
        <v>0</v>
      </c>
      <c r="O36" s="95"/>
      <c r="P36" s="132">
        <f>(P25+P32)/($V$25+$S$32)</f>
        <v>0</v>
      </c>
      <c r="Q36" s="97"/>
      <c r="R36" s="136">
        <f>(R25+R32)/($V$25+$S$32)</f>
        <v>0</v>
      </c>
      <c r="S36" s="32"/>
      <c r="T36" s="19"/>
      <c r="U36" s="134">
        <f>(U25+U32)/($V$25+$S$32)</f>
        <v>0.15320774490166747</v>
      </c>
      <c r="V36" s="155">
        <f>F36+H36+J36+L36+N36+P36+R36+U36</f>
        <v>1</v>
      </c>
      <c r="W36" s="19"/>
      <c r="X36" s="135"/>
      <c r="Y36" s="49"/>
      <c r="Z36" s="14"/>
    </row>
    <row r="37" spans="3:26" ht="13.5" thickBot="1">
      <c r="C37" s="19"/>
      <c r="D37" s="130" t="s">
        <v>48</v>
      </c>
      <c r="E37" s="74"/>
      <c r="F37" s="132">
        <f>(F25+F32)/($Y$25+$S$32)</f>
        <v>0.6818369880016549</v>
      </c>
      <c r="G37" s="84"/>
      <c r="H37" s="132">
        <f>(H25+H32)/($Y$25+$S$32)</f>
        <v>0.13099207411553782</v>
      </c>
      <c r="I37" s="84"/>
      <c r="J37" s="132">
        <f>(J25+J32)/($Y$25+$S$32)</f>
        <v>0</v>
      </c>
      <c r="K37" s="84"/>
      <c r="L37" s="132">
        <f>(L25+L32)/($Y$25+$S$32)</f>
        <v>0</v>
      </c>
      <c r="M37" s="98"/>
      <c r="N37" s="132">
        <f>(N25+N32)/($Y$25+$S$32)</f>
        <v>0</v>
      </c>
      <c r="O37" s="95"/>
      <c r="P37" s="132">
        <f>(P25+P32)/($Y$25+$S$32)</f>
        <v>0</v>
      </c>
      <c r="Q37" s="97"/>
      <c r="R37" s="136">
        <f>(R25+R32)/($Y$25+$S$32)</f>
        <v>0</v>
      </c>
      <c r="S37" s="32"/>
      <c r="T37" s="19"/>
      <c r="U37" s="134">
        <f>(U25+U32)/($Y$25+$S$32)</f>
        <v>0.14706287976506283</v>
      </c>
      <c r="V37" s="32"/>
      <c r="W37" s="19"/>
      <c r="X37" s="136">
        <f>(X25+X32)/($Y$25+$S$32)</f>
        <v>0.040108058117744406</v>
      </c>
      <c r="Y37" s="156">
        <f>F37+H37+J37+L37+N37+P37+R37+U37+X37</f>
        <v>1</v>
      </c>
      <c r="Z37" s="14"/>
    </row>
    <row r="38" spans="3:26" ht="13.5" thickBot="1">
      <c r="C38" s="19"/>
      <c r="D38" s="4"/>
      <c r="E38" s="74"/>
      <c r="F38" s="75"/>
      <c r="G38" s="84"/>
      <c r="H38" s="85"/>
      <c r="I38" s="84"/>
      <c r="J38" s="85"/>
      <c r="K38" s="84"/>
      <c r="L38" s="85"/>
      <c r="M38" s="98"/>
      <c r="N38" s="99"/>
      <c r="O38" s="95"/>
      <c r="P38" s="85"/>
      <c r="Q38" s="97"/>
      <c r="R38" s="110"/>
      <c r="S38" s="32"/>
      <c r="T38" s="19"/>
      <c r="U38" s="14"/>
      <c r="V38" s="32"/>
      <c r="W38" s="19"/>
      <c r="X38" s="14"/>
      <c r="Y38" s="49"/>
      <c r="Z38" s="14"/>
    </row>
    <row r="39" spans="3:26" ht="13.5" thickBot="1">
      <c r="C39" s="19"/>
      <c r="D39" s="45" t="s">
        <v>16</v>
      </c>
      <c r="E39" s="124">
        <v>0</v>
      </c>
      <c r="F39" s="125">
        <f>E14*E39</f>
        <v>0</v>
      </c>
      <c r="G39" s="124">
        <v>0</v>
      </c>
      <c r="H39" s="125">
        <f>G14*G39</f>
        <v>0</v>
      </c>
      <c r="I39" s="124">
        <v>0</v>
      </c>
      <c r="J39" s="47">
        <f>I14*I39</f>
        <v>0</v>
      </c>
      <c r="K39" s="124">
        <v>0</v>
      </c>
      <c r="L39" s="47">
        <f>K14*K39</f>
        <v>0</v>
      </c>
      <c r="M39" s="124"/>
      <c r="N39" s="47">
        <f>M14*M39</f>
        <v>0</v>
      </c>
      <c r="O39" s="124"/>
      <c r="P39" s="47">
        <f>O14*O39</f>
        <v>0</v>
      </c>
      <c r="Q39" s="124"/>
      <c r="R39" s="47">
        <f>Q14*Q39</f>
        <v>0</v>
      </c>
      <c r="S39" s="153">
        <f>F39+H39+J39+L39+N39+P39+R39</f>
        <v>0</v>
      </c>
      <c r="T39" s="19"/>
      <c r="U39" s="14"/>
      <c r="V39" s="32"/>
      <c r="W39" s="19"/>
      <c r="X39" s="14"/>
      <c r="Y39" s="49"/>
      <c r="Z39" s="14"/>
    </row>
    <row r="40" spans="3:26" ht="13.5" thickBot="1">
      <c r="C40" s="19"/>
      <c r="D40" s="146" t="s">
        <v>6</v>
      </c>
      <c r="E40" s="38"/>
      <c r="F40" s="149">
        <f>F25+F32+F39</f>
        <v>84048</v>
      </c>
      <c r="G40" s="86"/>
      <c r="H40" s="147">
        <f>H25+H32+H39</f>
        <v>16147</v>
      </c>
      <c r="I40" s="88"/>
      <c r="J40" s="147">
        <f>J25+J32+J39</f>
        <v>0</v>
      </c>
      <c r="K40" s="88"/>
      <c r="L40" s="147">
        <f>L25+L32+L39</f>
        <v>0</v>
      </c>
      <c r="M40" s="100"/>
      <c r="N40" s="147">
        <f>N25+N32+N39</f>
        <v>0</v>
      </c>
      <c r="O40" s="95"/>
      <c r="P40" s="147">
        <f>P25+P32+P39</f>
        <v>0</v>
      </c>
      <c r="Q40" s="100"/>
      <c r="R40" s="147">
        <f>R25+R32+R39</f>
        <v>0</v>
      </c>
      <c r="S40" s="147">
        <f>F40+H40+J40+L40+N40+P40+R40</f>
        <v>100195</v>
      </c>
      <c r="T40" s="104"/>
      <c r="U40" s="56">
        <f>U25</f>
        <v>18128</v>
      </c>
      <c r="V40" s="32"/>
      <c r="W40" s="19"/>
      <c r="X40" s="57">
        <f>X25</f>
        <v>4944</v>
      </c>
      <c r="Y40" s="49"/>
      <c r="Z40" s="14"/>
    </row>
    <row r="41" spans="3:26" ht="13.5" thickBot="1">
      <c r="C41" s="19"/>
      <c r="D41" s="4"/>
      <c r="E41" s="38"/>
      <c r="F41" s="76"/>
      <c r="G41" s="86"/>
      <c r="H41" s="76"/>
      <c r="I41" s="88"/>
      <c r="J41" s="76"/>
      <c r="K41" s="88"/>
      <c r="L41" s="76"/>
      <c r="M41" s="100"/>
      <c r="N41" s="76"/>
      <c r="O41" s="95"/>
      <c r="P41" s="76"/>
      <c r="Q41" s="100"/>
      <c r="R41" s="76"/>
      <c r="S41" s="44"/>
      <c r="T41" s="104"/>
      <c r="U41" s="14"/>
      <c r="V41" s="32"/>
      <c r="W41" s="19"/>
      <c r="X41" s="14"/>
      <c r="Y41" s="49"/>
      <c r="Z41" s="14"/>
    </row>
    <row r="42" spans="3:26" ht="12.75">
      <c r="C42" s="19"/>
      <c r="D42" s="128" t="s">
        <v>17</v>
      </c>
      <c r="E42" s="38"/>
      <c r="F42" s="132">
        <f>(F40/$S$40)</f>
        <v>0.8388442537052747</v>
      </c>
      <c r="G42" s="86"/>
      <c r="H42" s="132">
        <f>(H40/$S$40)</f>
        <v>0.1611557462947253</v>
      </c>
      <c r="I42" s="88"/>
      <c r="J42" s="132">
        <f>(J40/$S$40)</f>
        <v>0</v>
      </c>
      <c r="K42" s="88"/>
      <c r="L42" s="132">
        <f>(L40/$S$40)</f>
        <v>0</v>
      </c>
      <c r="M42" s="100"/>
      <c r="N42" s="132">
        <f>(N40/$S$40)</f>
        <v>0</v>
      </c>
      <c r="O42" s="95"/>
      <c r="P42" s="132">
        <f>(P40/$S$40)</f>
        <v>0</v>
      </c>
      <c r="Q42" s="100"/>
      <c r="R42" s="136">
        <f>(R40/$S$40)</f>
        <v>0</v>
      </c>
      <c r="S42" s="155">
        <f>F42+H42+J42+L42+N42+P42+R42</f>
        <v>1</v>
      </c>
      <c r="T42" s="104"/>
      <c r="U42" s="14"/>
      <c r="V42" s="32"/>
      <c r="W42" s="19"/>
      <c r="X42" s="14"/>
      <c r="Y42" s="49"/>
      <c r="Z42" s="14"/>
    </row>
    <row r="43" spans="3:26" ht="12.75">
      <c r="C43" s="19"/>
      <c r="D43" s="129" t="s">
        <v>18</v>
      </c>
      <c r="E43" s="38"/>
      <c r="F43" s="132">
        <f>F40/($S$40+$U$25)</f>
        <v>0.7103268172713674</v>
      </c>
      <c r="G43" s="86"/>
      <c r="H43" s="132">
        <f>H40/($S$40+$U$25)</f>
        <v>0.13646543782696516</v>
      </c>
      <c r="I43" s="88"/>
      <c r="J43" s="132">
        <f>J40/($S$40+$U$25)</f>
        <v>0</v>
      </c>
      <c r="K43" s="88"/>
      <c r="L43" s="132">
        <f>L40/($S$40+$U$25)</f>
        <v>0</v>
      </c>
      <c r="M43" s="100"/>
      <c r="N43" s="132">
        <f>N40/($S$40+$U$25)</f>
        <v>0</v>
      </c>
      <c r="O43" s="95"/>
      <c r="P43" s="132">
        <f>P40/($S$40+$U$25)</f>
        <v>0</v>
      </c>
      <c r="Q43" s="100"/>
      <c r="R43" s="136">
        <f>R40/($S$40+$U$25)</f>
        <v>0</v>
      </c>
      <c r="S43" s="44"/>
      <c r="T43" s="104"/>
      <c r="U43" s="134">
        <f>U40/($S$40+$U$25)</f>
        <v>0.15320774490166747</v>
      </c>
      <c r="V43" s="155">
        <f>F43+H43+J43+L43+N43+P43+R43+U43</f>
        <v>1</v>
      </c>
      <c r="W43" s="19"/>
      <c r="X43" s="14"/>
      <c r="Y43" s="49"/>
      <c r="Z43" s="14"/>
    </row>
    <row r="44" spans="3:26" ht="13.5" thickBot="1">
      <c r="C44" s="19"/>
      <c r="D44" s="130" t="s">
        <v>19</v>
      </c>
      <c r="E44" s="38"/>
      <c r="F44" s="132">
        <f>F40/($S$40+$U$25+$X$25)</f>
        <v>0.6818369880016549</v>
      </c>
      <c r="G44" s="86"/>
      <c r="H44" s="132">
        <f>H40/($S$40+$U$25+$X$25)</f>
        <v>0.13099207411553782</v>
      </c>
      <c r="I44" s="88"/>
      <c r="J44" s="132">
        <f>J40/($S$40+$U$25+$X$25)</f>
        <v>0</v>
      </c>
      <c r="K44" s="88"/>
      <c r="L44" s="131">
        <f>L40/($S$40+$U$25+$X$25)</f>
        <v>0</v>
      </c>
      <c r="M44" s="100"/>
      <c r="N44" s="132">
        <f>N40/($S$40+$U$25+$X$25)</f>
        <v>0</v>
      </c>
      <c r="O44" s="95"/>
      <c r="P44" s="132">
        <f>P40/($S$40+$U$25+$X$25)</f>
        <v>0</v>
      </c>
      <c r="Q44" s="100"/>
      <c r="R44" s="136">
        <f>R40/($S$40+$U$25+$X$25)</f>
        <v>0</v>
      </c>
      <c r="S44" s="44"/>
      <c r="T44" s="104"/>
      <c r="U44" s="134">
        <f>U40/($S$40+$U$25+$X$25)</f>
        <v>0.14706287976506283</v>
      </c>
      <c r="V44" s="32"/>
      <c r="W44" s="19"/>
      <c r="X44" s="136">
        <f>X40/($S$40+$U$25+$X$25)</f>
        <v>0.040108058117744406</v>
      </c>
      <c r="Y44" s="156">
        <f>F44+H44+J44+L44+N44+P44+R44+U44+X44</f>
        <v>1</v>
      </c>
      <c r="Z44" s="14"/>
    </row>
    <row r="45" spans="3:26" ht="13.5" thickBot="1">
      <c r="C45" s="19"/>
      <c r="D45" s="4"/>
      <c r="E45" s="19"/>
      <c r="F45" s="77"/>
      <c r="G45" s="87"/>
      <c r="H45" s="85"/>
      <c r="I45" s="89"/>
      <c r="J45" s="85"/>
      <c r="K45" s="89"/>
      <c r="L45" s="85"/>
      <c r="M45" s="98"/>
      <c r="N45" s="85"/>
      <c r="O45" s="98"/>
      <c r="P45" s="85"/>
      <c r="Q45" s="98"/>
      <c r="R45" s="85"/>
      <c r="S45" s="32"/>
      <c r="T45" s="19"/>
      <c r="U45" s="14"/>
      <c r="V45" s="32"/>
      <c r="W45" s="19"/>
      <c r="X45" s="14"/>
      <c r="Y45" s="32"/>
      <c r="Z45" s="14"/>
    </row>
    <row r="46" spans="3:26" ht="13.5" thickBot="1">
      <c r="C46" s="19"/>
      <c r="D46" s="68" t="s">
        <v>14</v>
      </c>
      <c r="E46" s="124">
        <v>0</v>
      </c>
      <c r="F46" s="125">
        <f>E46*E14</f>
        <v>0</v>
      </c>
      <c r="G46" s="124"/>
      <c r="H46" s="126">
        <f>G46*G14</f>
        <v>0</v>
      </c>
      <c r="I46" s="124"/>
      <c r="J46" s="46">
        <f>I46*I14</f>
        <v>0</v>
      </c>
      <c r="K46" s="124">
        <v>0</v>
      </c>
      <c r="L46" s="47">
        <f>K46*K14</f>
        <v>0</v>
      </c>
      <c r="M46" s="124"/>
      <c r="N46" s="46">
        <f>M46*M14</f>
        <v>0</v>
      </c>
      <c r="O46" s="124"/>
      <c r="P46" s="46">
        <f>O46*O14</f>
        <v>0</v>
      </c>
      <c r="Q46" s="124"/>
      <c r="R46" s="46">
        <f>Q46*Q14</f>
        <v>0</v>
      </c>
      <c r="S46" s="153">
        <f>F46+H46+J46+L46+N46+P46+R46</f>
        <v>0</v>
      </c>
      <c r="T46" s="19"/>
      <c r="U46" s="14"/>
      <c r="V46" s="3"/>
      <c r="W46" s="19"/>
      <c r="X46" s="14"/>
      <c r="Y46" s="3"/>
      <c r="Z46" s="14"/>
    </row>
    <row r="47" spans="3:26" ht="13.5" thickBot="1">
      <c r="C47" s="19"/>
      <c r="D47" s="148" t="s">
        <v>22</v>
      </c>
      <c r="E47" s="19"/>
      <c r="F47" s="150">
        <f>F40+F46</f>
        <v>84048</v>
      </c>
      <c r="G47" s="87"/>
      <c r="H47" s="147">
        <f>H40+H46</f>
        <v>16147</v>
      </c>
      <c r="I47" s="78"/>
      <c r="J47" s="147">
        <f>J40+J46</f>
        <v>0</v>
      </c>
      <c r="K47" s="78"/>
      <c r="L47" s="147">
        <f>L40+L46</f>
        <v>0</v>
      </c>
      <c r="M47" s="101"/>
      <c r="N47" s="147">
        <f>N40+N46</f>
        <v>0</v>
      </c>
      <c r="O47" s="101"/>
      <c r="P47" s="147">
        <f>P40+P46</f>
        <v>0</v>
      </c>
      <c r="Q47" s="101"/>
      <c r="R47" s="147">
        <f>R40+R46</f>
        <v>0</v>
      </c>
      <c r="S47" s="147">
        <f>F47+H47+J47+L47+N47+P47+R47</f>
        <v>100195</v>
      </c>
      <c r="T47" s="19"/>
      <c r="U47" s="55">
        <f>U25</f>
        <v>18128</v>
      </c>
      <c r="V47" s="58"/>
      <c r="W47" s="19"/>
      <c r="X47" s="54">
        <f>X25</f>
        <v>4944</v>
      </c>
      <c r="Y47" s="3"/>
      <c r="Z47" s="14"/>
    </row>
    <row r="48" spans="3:26" ht="13.5" thickBot="1">
      <c r="C48" s="19"/>
      <c r="D48" s="4"/>
      <c r="E48" s="78"/>
      <c r="F48" s="79"/>
      <c r="G48" s="78"/>
      <c r="H48" s="79"/>
      <c r="I48" s="78"/>
      <c r="J48" s="79"/>
      <c r="K48" s="92"/>
      <c r="L48" s="93"/>
      <c r="M48" s="92"/>
      <c r="N48" s="93"/>
      <c r="O48" s="92"/>
      <c r="P48" s="93"/>
      <c r="Q48" s="92"/>
      <c r="R48" s="93"/>
      <c r="S48" s="3"/>
      <c r="T48" s="78"/>
      <c r="U48" s="105"/>
      <c r="V48" s="8"/>
      <c r="W48" s="19"/>
      <c r="X48" s="79"/>
      <c r="Y48" s="1"/>
      <c r="Z48" s="9"/>
    </row>
    <row r="49" spans="3:26" ht="12.75">
      <c r="C49" s="19"/>
      <c r="D49" s="128" t="s">
        <v>52</v>
      </c>
      <c r="E49" s="78"/>
      <c r="F49" s="132">
        <f>(F47/$S$47)</f>
        <v>0.8388442537052747</v>
      </c>
      <c r="G49" s="78"/>
      <c r="H49" s="132">
        <f>(H47/$S$47)</f>
        <v>0.1611557462947253</v>
      </c>
      <c r="I49" s="78"/>
      <c r="J49" s="132">
        <f>(J47/$S$47)</f>
        <v>0</v>
      </c>
      <c r="K49" s="92"/>
      <c r="L49" s="132">
        <f>(L47/$S$47)</f>
        <v>0</v>
      </c>
      <c r="M49" s="92"/>
      <c r="N49" s="132">
        <f>(N47/$S$47)</f>
        <v>0</v>
      </c>
      <c r="O49" s="92"/>
      <c r="P49" s="132">
        <f>(P47/$S$47)</f>
        <v>0</v>
      </c>
      <c r="Q49" s="92"/>
      <c r="R49" s="136">
        <f>(R47/$S$47)</f>
        <v>0</v>
      </c>
      <c r="S49" s="155">
        <f>F49+H49+J49+L49+N49+P49+R49</f>
        <v>1</v>
      </c>
      <c r="T49" s="78"/>
      <c r="U49" s="105"/>
      <c r="V49" s="8"/>
      <c r="W49" s="19"/>
      <c r="X49" s="79"/>
      <c r="Y49" s="1"/>
      <c r="Z49" s="9"/>
    </row>
    <row r="50" spans="3:26" ht="12.75">
      <c r="C50" s="19"/>
      <c r="D50" s="129" t="s">
        <v>20</v>
      </c>
      <c r="E50" s="19"/>
      <c r="F50" s="132">
        <f>F47/($S$47+$U$25)</f>
        <v>0.7103268172713674</v>
      </c>
      <c r="G50" s="19"/>
      <c r="H50" s="132">
        <f>H47/($S$47+$U$25)</f>
        <v>0.13646543782696516</v>
      </c>
      <c r="I50" s="19"/>
      <c r="J50" s="132">
        <f>J47/($S$47+$U$25)</f>
        <v>0</v>
      </c>
      <c r="K50" s="19"/>
      <c r="L50" s="132">
        <f>L47/($S$47+$U$25)</f>
        <v>0</v>
      </c>
      <c r="M50" s="19"/>
      <c r="N50" s="132">
        <f>N47/($S$47+$U$25)</f>
        <v>0</v>
      </c>
      <c r="O50" s="19"/>
      <c r="P50" s="132">
        <f>P47/($S$47+$U$25)</f>
        <v>0</v>
      </c>
      <c r="Q50" s="19"/>
      <c r="R50" s="136">
        <f>R47/($S$47+$U$25)</f>
        <v>0</v>
      </c>
      <c r="S50" s="53"/>
      <c r="T50" s="106"/>
      <c r="U50" s="134">
        <f>U47/($S$47+$U$25)</f>
        <v>0.15320774490166747</v>
      </c>
      <c r="V50" s="155">
        <f>F50+H50+J50+L50+N50+P50+R50+U50</f>
        <v>1</v>
      </c>
      <c r="W50" s="106"/>
      <c r="X50" s="108"/>
      <c r="Y50" s="3"/>
      <c r="Z50" s="14"/>
    </row>
    <row r="51" spans="3:26" ht="13.5" thickBot="1">
      <c r="C51" s="19"/>
      <c r="D51" s="130" t="s">
        <v>21</v>
      </c>
      <c r="E51" s="15"/>
      <c r="F51" s="165">
        <f>F47/($S$47+$U$25+$X$25)</f>
        <v>0.6818369880016549</v>
      </c>
      <c r="G51" s="15"/>
      <c r="H51" s="165">
        <f>H47/($S$40+$U$25+$X$25)</f>
        <v>0.13099207411553782</v>
      </c>
      <c r="I51" s="15"/>
      <c r="J51" s="165">
        <f>J47/($S$40+$U$25+$X$25)</f>
        <v>0</v>
      </c>
      <c r="K51" s="15"/>
      <c r="L51" s="165">
        <f>L47/($S$40+$U$25+$X$25)</f>
        <v>0</v>
      </c>
      <c r="M51" s="15"/>
      <c r="N51" s="165">
        <f>N47/($S$40+$U$25+$X$25)</f>
        <v>0</v>
      </c>
      <c r="O51" s="15"/>
      <c r="P51" s="165">
        <f>P47/($S$40+$U$25+$X$25)</f>
        <v>0</v>
      </c>
      <c r="Q51" s="15"/>
      <c r="R51" s="166">
        <f>R47/($S$40+$U$25+$X$25)</f>
        <v>0</v>
      </c>
      <c r="S51" s="167"/>
      <c r="T51" s="107"/>
      <c r="U51" s="168">
        <f>U47/($S$40+$U$25+$X$25)</f>
        <v>0.14706287976506283</v>
      </c>
      <c r="V51" s="169"/>
      <c r="W51" s="107"/>
      <c r="X51" s="166">
        <f>X47/($S$40+$U$25+$X$25)</f>
        <v>0.040108058117744406</v>
      </c>
      <c r="Y51" s="170">
        <f>F51+H51+J51+L51+N51+P51+R51+U51+X51</f>
        <v>1</v>
      </c>
      <c r="Z51" s="14"/>
    </row>
    <row r="52" spans="3:26" ht="12.75">
      <c r="C52" s="19"/>
      <c r="D52" s="3"/>
      <c r="E52" s="2"/>
      <c r="F52" s="2"/>
      <c r="G52" s="2"/>
      <c r="H52" s="3"/>
      <c r="I52" s="3"/>
      <c r="J52" s="3"/>
      <c r="K52" s="3"/>
      <c r="L52" s="3"/>
      <c r="M52" s="3"/>
      <c r="N52" s="3"/>
      <c r="O52" s="3"/>
      <c r="P52" s="3"/>
      <c r="Q52" s="3"/>
      <c r="R52" s="3"/>
      <c r="S52" s="3"/>
      <c r="T52" s="3"/>
      <c r="U52" s="3"/>
      <c r="V52" s="3"/>
      <c r="W52" s="3"/>
      <c r="X52" s="3"/>
      <c r="Y52" s="3"/>
      <c r="Z52" s="14"/>
    </row>
    <row r="53" spans="3:26" ht="12.75">
      <c r="C53" s="19"/>
      <c r="D53" s="242" t="s">
        <v>53</v>
      </c>
      <c r="E53" s="243"/>
      <c r="F53" s="243"/>
      <c r="G53" s="243"/>
      <c r="H53" s="243"/>
      <c r="I53" s="243"/>
      <c r="J53" s="243"/>
      <c r="K53" s="243"/>
      <c r="L53" s="243"/>
      <c r="M53" s="243"/>
      <c r="N53" s="243"/>
      <c r="O53" s="243"/>
      <c r="P53" s="243"/>
      <c r="Q53" s="243"/>
      <c r="R53" s="243"/>
      <c r="S53" s="243"/>
      <c r="T53" s="243"/>
      <c r="U53" s="243"/>
      <c r="V53" s="243"/>
      <c r="W53" s="243"/>
      <c r="X53" s="244"/>
      <c r="Y53" s="3"/>
      <c r="Z53" s="14"/>
    </row>
    <row r="54" spans="3:26" ht="23.25" customHeight="1">
      <c r="C54" s="19"/>
      <c r="D54" s="245"/>
      <c r="E54" s="246"/>
      <c r="F54" s="246"/>
      <c r="G54" s="246"/>
      <c r="H54" s="246"/>
      <c r="I54" s="246"/>
      <c r="J54" s="246"/>
      <c r="K54" s="246"/>
      <c r="L54" s="246"/>
      <c r="M54" s="246"/>
      <c r="N54" s="246"/>
      <c r="O54" s="246"/>
      <c r="P54" s="246"/>
      <c r="Q54" s="246"/>
      <c r="R54" s="246"/>
      <c r="S54" s="246"/>
      <c r="T54" s="246"/>
      <c r="U54" s="246"/>
      <c r="V54" s="246"/>
      <c r="W54" s="246"/>
      <c r="X54" s="247"/>
      <c r="Y54" s="3"/>
      <c r="Z54" s="14"/>
    </row>
    <row r="55" spans="3:26" ht="13.5" thickBot="1">
      <c r="C55" s="19"/>
      <c r="D55" s="59"/>
      <c r="E55" s="23"/>
      <c r="F55" s="23"/>
      <c r="G55" s="24"/>
      <c r="H55" s="22"/>
      <c r="I55" s="22"/>
      <c r="J55" s="22"/>
      <c r="K55" s="22"/>
      <c r="L55" s="22"/>
      <c r="M55" s="22"/>
      <c r="N55" s="22"/>
      <c r="O55" s="22"/>
      <c r="P55" s="22"/>
      <c r="Q55" s="22"/>
      <c r="R55" s="22"/>
      <c r="S55" s="22"/>
      <c r="T55" s="22"/>
      <c r="U55" s="22"/>
      <c r="V55" s="22"/>
      <c r="W55" s="22"/>
      <c r="X55" s="22"/>
      <c r="Y55" s="3"/>
      <c r="Z55" s="14"/>
    </row>
    <row r="56" spans="3:28" ht="12.75" customHeight="1">
      <c r="C56" s="19"/>
      <c r="D56" s="256" t="s">
        <v>8</v>
      </c>
      <c r="E56" s="257"/>
      <c r="F56" s="257"/>
      <c r="G56" s="257"/>
      <c r="H56" s="257"/>
      <c r="I56" s="257"/>
      <c r="J56" s="258"/>
      <c r="K56" s="22"/>
      <c r="M56" s="215" t="s">
        <v>38</v>
      </c>
      <c r="N56" s="216"/>
      <c r="O56" s="216"/>
      <c r="P56" s="216"/>
      <c r="Q56" s="216"/>
      <c r="R56" s="216"/>
      <c r="S56" s="216"/>
      <c r="T56" s="216"/>
      <c r="U56" s="216"/>
      <c r="V56" s="216"/>
      <c r="W56" s="217"/>
      <c r="X56" s="254" t="s">
        <v>34</v>
      </c>
      <c r="Y56" s="254" t="s">
        <v>35</v>
      </c>
      <c r="Z56" s="14"/>
      <c r="AB56" s="249" t="s">
        <v>33</v>
      </c>
    </row>
    <row r="57" spans="3:28" ht="13.5" customHeight="1" thickBot="1">
      <c r="C57" s="19"/>
      <c r="D57" s="259"/>
      <c r="E57" s="260"/>
      <c r="F57" s="260"/>
      <c r="G57" s="260"/>
      <c r="H57" s="260"/>
      <c r="I57" s="260"/>
      <c r="J57" s="261"/>
      <c r="K57" s="22"/>
      <c r="M57" s="218"/>
      <c r="N57" s="219"/>
      <c r="O57" s="219"/>
      <c r="P57" s="219"/>
      <c r="Q57" s="219"/>
      <c r="R57" s="219"/>
      <c r="S57" s="219"/>
      <c r="T57" s="219"/>
      <c r="U57" s="219"/>
      <c r="V57" s="219"/>
      <c r="W57" s="220"/>
      <c r="X57" s="255"/>
      <c r="Y57" s="255"/>
      <c r="Z57" s="14"/>
      <c r="AB57" s="250"/>
    </row>
    <row r="58" spans="3:28" ht="12.75">
      <c r="C58" s="19"/>
      <c r="D58" s="157" t="s">
        <v>9</v>
      </c>
      <c r="E58" s="158"/>
      <c r="F58" s="159">
        <v>1200000</v>
      </c>
      <c r="G58" s="171" t="s">
        <v>23</v>
      </c>
      <c r="H58" s="179" t="s">
        <v>65</v>
      </c>
      <c r="I58" s="160"/>
      <c r="J58" s="161"/>
      <c r="K58" s="22"/>
      <c r="M58" s="210" t="s">
        <v>39</v>
      </c>
      <c r="N58" s="211"/>
      <c r="O58" s="211"/>
      <c r="P58" s="211"/>
      <c r="Q58" s="211"/>
      <c r="R58" s="211"/>
      <c r="S58" s="211"/>
      <c r="T58" s="211"/>
      <c r="U58" s="211"/>
      <c r="V58" s="211"/>
      <c r="W58" s="212"/>
      <c r="X58" s="137">
        <f aca="true" t="shared" si="15" ref="X58:X64">$F$58*AB58</f>
        <v>100195</v>
      </c>
      <c r="Y58" s="142">
        <f>S25</f>
        <v>100195</v>
      </c>
      <c r="Z58" s="14"/>
      <c r="AB58" s="143">
        <f>S25/$F$58</f>
        <v>0.08349583333333334</v>
      </c>
    </row>
    <row r="59" spans="3:28" ht="12.75">
      <c r="C59" s="19"/>
      <c r="D59" s="190"/>
      <c r="E59" s="191"/>
      <c r="F59" s="191"/>
      <c r="G59" s="180"/>
      <c r="H59" s="180"/>
      <c r="I59" s="180"/>
      <c r="J59" s="181"/>
      <c r="K59" s="22"/>
      <c r="M59" s="184" t="s">
        <v>40</v>
      </c>
      <c r="N59" s="185"/>
      <c r="O59" s="185"/>
      <c r="P59" s="185"/>
      <c r="Q59" s="185"/>
      <c r="R59" s="185"/>
      <c r="S59" s="185"/>
      <c r="T59" s="185"/>
      <c r="U59" s="185"/>
      <c r="V59" s="185"/>
      <c r="W59" s="186"/>
      <c r="X59" s="138">
        <f t="shared" si="15"/>
        <v>118323</v>
      </c>
      <c r="Y59" s="140">
        <f>V25</f>
        <v>118323</v>
      </c>
      <c r="Z59" s="14"/>
      <c r="AB59" s="144">
        <f>V25/$F$58</f>
        <v>0.0986025</v>
      </c>
    </row>
    <row r="60" spans="3:28" ht="12.75">
      <c r="C60" s="19"/>
      <c r="D60" s="251"/>
      <c r="E60" s="252"/>
      <c r="F60" s="252"/>
      <c r="G60" s="252"/>
      <c r="H60" s="252"/>
      <c r="I60" s="252"/>
      <c r="J60" s="253"/>
      <c r="K60" s="22"/>
      <c r="M60" s="184" t="s">
        <v>41</v>
      </c>
      <c r="N60" s="185"/>
      <c r="O60" s="185"/>
      <c r="P60" s="185"/>
      <c r="Q60" s="185"/>
      <c r="R60" s="185"/>
      <c r="S60" s="185"/>
      <c r="T60" s="185"/>
      <c r="U60" s="185"/>
      <c r="V60" s="185"/>
      <c r="W60" s="186"/>
      <c r="X60" s="138">
        <f t="shared" si="15"/>
        <v>123267</v>
      </c>
      <c r="Y60" s="140">
        <f>Y25</f>
        <v>123267</v>
      </c>
      <c r="Z60" s="14"/>
      <c r="AB60" s="144">
        <f>Y25/$F$58</f>
        <v>0.1027225</v>
      </c>
    </row>
    <row r="61" spans="3:28" ht="12.75">
      <c r="C61" s="19"/>
      <c r="D61" s="207" t="s">
        <v>7</v>
      </c>
      <c r="E61" s="208"/>
      <c r="F61" s="208"/>
      <c r="G61" s="208"/>
      <c r="H61" s="208"/>
      <c r="I61" s="208"/>
      <c r="J61" s="209"/>
      <c r="K61" s="22"/>
      <c r="M61" s="184" t="s">
        <v>42</v>
      </c>
      <c r="N61" s="185"/>
      <c r="O61" s="185"/>
      <c r="P61" s="185"/>
      <c r="Q61" s="185"/>
      <c r="R61" s="185"/>
      <c r="S61" s="185"/>
      <c r="T61" s="185"/>
      <c r="U61" s="185"/>
      <c r="V61" s="185"/>
      <c r="W61" s="186"/>
      <c r="X61" s="138">
        <f t="shared" si="15"/>
        <v>123267</v>
      </c>
      <c r="Y61" s="140">
        <f>Y25+S32</f>
        <v>123267</v>
      </c>
      <c r="Z61" s="14"/>
      <c r="AB61" s="144">
        <f>(S33+U33+X33)/$F$58</f>
        <v>0.1027225</v>
      </c>
    </row>
    <row r="62" spans="3:28" ht="12.75">
      <c r="C62" s="19"/>
      <c r="D62" s="207" t="s">
        <v>54</v>
      </c>
      <c r="E62" s="208"/>
      <c r="F62" s="208"/>
      <c r="G62" s="208"/>
      <c r="H62" s="208"/>
      <c r="I62" s="208"/>
      <c r="J62" s="209"/>
      <c r="K62" s="22"/>
      <c r="M62" s="184" t="s">
        <v>43</v>
      </c>
      <c r="N62" s="185"/>
      <c r="O62" s="185"/>
      <c r="P62" s="185"/>
      <c r="Q62" s="185"/>
      <c r="R62" s="185"/>
      <c r="S62" s="185"/>
      <c r="T62" s="185"/>
      <c r="U62" s="185"/>
      <c r="V62" s="185"/>
      <c r="W62" s="186"/>
      <c r="X62" s="138">
        <f t="shared" si="15"/>
        <v>123267</v>
      </c>
      <c r="Y62" s="140">
        <f>Y25+S32+S39</f>
        <v>123267</v>
      </c>
      <c r="Z62" s="14"/>
      <c r="AB62" s="144">
        <f>(S40+U40+X40)/$F$58</f>
        <v>0.1027225</v>
      </c>
    </row>
    <row r="63" spans="3:28" ht="12.75">
      <c r="C63" s="19"/>
      <c r="D63" s="192"/>
      <c r="E63" s="193"/>
      <c r="F63" s="193"/>
      <c r="G63" s="193"/>
      <c r="H63" s="193"/>
      <c r="I63" s="193"/>
      <c r="J63" s="194"/>
      <c r="K63" s="22"/>
      <c r="M63" s="184" t="s">
        <v>44</v>
      </c>
      <c r="N63" s="185"/>
      <c r="O63" s="185"/>
      <c r="P63" s="185"/>
      <c r="Q63" s="185"/>
      <c r="R63" s="185"/>
      <c r="S63" s="185"/>
      <c r="T63" s="185"/>
      <c r="U63" s="185"/>
      <c r="V63" s="185"/>
      <c r="W63" s="186"/>
      <c r="X63" s="138">
        <f t="shared" si="15"/>
        <v>123267</v>
      </c>
      <c r="Y63" s="140">
        <f>Y25+S32+S46</f>
        <v>123267</v>
      </c>
      <c r="Z63" s="14"/>
      <c r="AB63" s="144">
        <f>(S47+U47+X47-S39)/$F$58</f>
        <v>0.1027225</v>
      </c>
    </row>
    <row r="64" spans="3:28" ht="13.5" customHeight="1" thickBot="1">
      <c r="C64" s="19"/>
      <c r="D64" s="195" t="s">
        <v>25</v>
      </c>
      <c r="E64" s="196"/>
      <c r="F64" s="196"/>
      <c r="G64" s="196"/>
      <c r="H64" s="196"/>
      <c r="I64" s="196"/>
      <c r="J64" s="197"/>
      <c r="K64" s="22"/>
      <c r="M64" s="187" t="s">
        <v>45</v>
      </c>
      <c r="N64" s="188"/>
      <c r="O64" s="188"/>
      <c r="P64" s="188"/>
      <c r="Q64" s="188"/>
      <c r="R64" s="188"/>
      <c r="S64" s="188"/>
      <c r="T64" s="188"/>
      <c r="U64" s="188"/>
      <c r="V64" s="188"/>
      <c r="W64" s="189"/>
      <c r="X64" s="139">
        <f t="shared" si="15"/>
        <v>123267</v>
      </c>
      <c r="Y64" s="141">
        <f>Y25+S32+S39+S46</f>
        <v>123267</v>
      </c>
      <c r="Z64" s="14"/>
      <c r="AB64" s="145">
        <f>(S47+U47+X47)/$F$58</f>
        <v>0.1027225</v>
      </c>
    </row>
    <row r="65" spans="3:26" ht="13.5" thickBot="1">
      <c r="C65" s="19"/>
      <c r="D65" s="198"/>
      <c r="E65" s="199"/>
      <c r="F65" s="199"/>
      <c r="G65" s="199"/>
      <c r="H65" s="199"/>
      <c r="I65" s="199"/>
      <c r="J65" s="200"/>
      <c r="K65" s="3"/>
      <c r="L65" s="3"/>
      <c r="M65" s="182"/>
      <c r="N65" s="183"/>
      <c r="O65" s="183"/>
      <c r="P65" s="183"/>
      <c r="Q65" s="183"/>
      <c r="R65" s="183"/>
      <c r="S65" s="183"/>
      <c r="T65" s="183"/>
      <c r="U65" s="183"/>
      <c r="V65" s="183"/>
      <c r="W65" s="183"/>
      <c r="X65" s="162"/>
      <c r="Y65" s="163"/>
      <c r="Z65" s="14"/>
    </row>
    <row r="66" spans="3:26" ht="12.75" customHeight="1">
      <c r="C66" s="19"/>
      <c r="D66" s="6"/>
      <c r="E66" s="36"/>
      <c r="F66" s="36"/>
      <c r="G66" s="36"/>
      <c r="H66" s="36"/>
      <c r="I66" s="36"/>
      <c r="J66" s="36"/>
      <c r="K66" s="36"/>
      <c r="L66" s="36"/>
      <c r="M66" s="35"/>
      <c r="N66" s="35"/>
      <c r="O66" s="35"/>
      <c r="P66" s="35"/>
      <c r="Q66" s="35"/>
      <c r="R66" s="35"/>
      <c r="S66" s="35"/>
      <c r="T66" s="35"/>
      <c r="U66" s="35"/>
      <c r="V66" s="35"/>
      <c r="W66" s="35"/>
      <c r="X66" s="35"/>
      <c r="Y66" s="3"/>
      <c r="Z66" s="14"/>
    </row>
    <row r="67" spans="3:26" ht="12.75">
      <c r="C67" s="19"/>
      <c r="D67" s="3"/>
      <c r="E67" s="3"/>
      <c r="F67" s="3"/>
      <c r="G67" s="3"/>
      <c r="H67" s="3"/>
      <c r="I67" s="3"/>
      <c r="J67" s="3"/>
      <c r="K67" s="3"/>
      <c r="L67" s="3"/>
      <c r="M67" s="3"/>
      <c r="N67" s="3"/>
      <c r="O67" s="3"/>
      <c r="P67" s="3"/>
      <c r="Q67" s="3"/>
      <c r="R67" s="3"/>
      <c r="S67" s="3"/>
      <c r="T67" s="3"/>
      <c r="U67" s="3"/>
      <c r="V67" s="3"/>
      <c r="W67" s="3"/>
      <c r="X67" s="3"/>
      <c r="Y67" s="3"/>
      <c r="Z67" s="14"/>
    </row>
    <row r="68" spans="3:26" ht="13.5" thickBot="1">
      <c r="C68" s="15"/>
      <c r="D68" s="7"/>
      <c r="E68" s="7"/>
      <c r="F68" s="16"/>
      <c r="G68" s="16"/>
      <c r="H68" s="7"/>
      <c r="I68" s="7"/>
      <c r="J68" s="12"/>
      <c r="K68" s="7"/>
      <c r="L68" s="7"/>
      <c r="M68" s="7"/>
      <c r="N68" s="7"/>
      <c r="O68" s="7"/>
      <c r="P68" s="7"/>
      <c r="Q68" s="7"/>
      <c r="R68" s="7"/>
      <c r="S68" s="7"/>
      <c r="T68" s="7"/>
      <c r="U68" s="7"/>
      <c r="V68" s="7"/>
      <c r="W68" s="7"/>
      <c r="X68" s="7"/>
      <c r="Y68" s="7"/>
      <c r="Z68" s="20"/>
    </row>
    <row r="69" spans="4:22" ht="12.75">
      <c r="D69" s="3"/>
      <c r="E69" s="3"/>
      <c r="F69" s="11"/>
      <c r="G69" s="10"/>
      <c r="H69" s="10"/>
      <c r="I69" s="10"/>
      <c r="J69" s="10"/>
      <c r="K69" s="10"/>
      <c r="L69" s="10"/>
      <c r="M69" s="10"/>
      <c r="N69" s="10"/>
      <c r="O69" s="10"/>
      <c r="P69" s="10"/>
      <c r="Q69" s="10"/>
      <c r="R69" s="10"/>
      <c r="S69" s="10"/>
      <c r="T69" s="10"/>
      <c r="U69" s="10"/>
      <c r="V69" s="10"/>
    </row>
    <row r="70" spans="4:22" ht="12.75">
      <c r="D70" s="3"/>
      <c r="E70" s="21"/>
      <c r="H70" s="10"/>
      <c r="I70" s="10"/>
      <c r="O70" s="10"/>
      <c r="U70" s="10"/>
      <c r="V70" s="10"/>
    </row>
    <row r="71" spans="4:22" ht="12.75">
      <c r="D71" s="10"/>
      <c r="E71" s="3"/>
      <c r="G71" s="10"/>
      <c r="H71" s="10"/>
      <c r="I71" s="10"/>
      <c r="J71" s="10"/>
      <c r="K71" s="10"/>
      <c r="L71" s="10"/>
      <c r="M71" s="10"/>
      <c r="N71" s="10"/>
      <c r="O71" s="10"/>
      <c r="P71" s="10"/>
      <c r="Q71" s="10"/>
      <c r="R71" s="10"/>
      <c r="S71" s="10"/>
      <c r="T71" s="10"/>
      <c r="U71" s="10"/>
      <c r="V71" s="10"/>
    </row>
    <row r="72" spans="4:18" ht="12.75">
      <c r="D72" s="3"/>
      <c r="E72" s="5"/>
      <c r="G72" s="10"/>
      <c r="H72" s="10"/>
      <c r="I72" s="10"/>
      <c r="J72" s="10"/>
      <c r="K72" s="10"/>
      <c r="L72" s="10"/>
      <c r="M72" s="10"/>
      <c r="N72" s="10"/>
      <c r="O72" s="10"/>
      <c r="P72" s="10"/>
      <c r="Q72" s="10"/>
      <c r="R72" s="10"/>
    </row>
    <row r="73" spans="4:17" ht="12.75">
      <c r="D73" s="11"/>
      <c r="G73" s="10"/>
      <c r="H73" s="10"/>
      <c r="I73" s="10"/>
      <c r="J73" s="10"/>
      <c r="K73" s="10"/>
      <c r="L73" s="10"/>
      <c r="M73" s="10"/>
      <c r="N73" s="10"/>
      <c r="O73" s="10"/>
      <c r="P73" s="10"/>
      <c r="Q73" s="10"/>
    </row>
    <row r="74" spans="7:17" ht="12.75">
      <c r="G74" s="10"/>
      <c r="H74" s="10"/>
      <c r="I74" s="10"/>
      <c r="J74" s="10"/>
      <c r="K74" s="10"/>
      <c r="L74" s="10"/>
      <c r="M74" s="10"/>
      <c r="N74" s="10"/>
      <c r="O74" s="10"/>
      <c r="P74" s="10"/>
      <c r="Q74" s="10"/>
    </row>
    <row r="75" spans="7:17" ht="12.75">
      <c r="G75" s="10"/>
      <c r="H75" s="10"/>
      <c r="I75" s="10"/>
      <c r="J75" s="10"/>
      <c r="K75" s="10"/>
      <c r="L75" s="10"/>
      <c r="M75" s="10"/>
      <c r="N75" s="10"/>
      <c r="O75" s="10"/>
      <c r="P75" s="10"/>
      <c r="Q75" s="10"/>
    </row>
    <row r="76" spans="7:17" ht="12.75">
      <c r="G76" s="10"/>
      <c r="H76" s="10"/>
      <c r="I76" s="10"/>
      <c r="J76" s="10"/>
      <c r="K76" s="10"/>
      <c r="L76" s="10"/>
      <c r="M76" s="10"/>
      <c r="N76" s="10"/>
      <c r="O76" s="10"/>
      <c r="P76" s="10"/>
      <c r="Q76" s="10"/>
    </row>
    <row r="77" spans="7:17" ht="12.75">
      <c r="G77" s="10"/>
      <c r="H77" s="10"/>
      <c r="I77" s="10"/>
      <c r="J77" s="10"/>
      <c r="K77" s="10"/>
      <c r="L77" s="10"/>
      <c r="M77" s="10"/>
      <c r="N77" s="10"/>
      <c r="O77" s="10"/>
      <c r="P77" s="10"/>
      <c r="Q77" s="10"/>
    </row>
  </sheetData>
  <sheetProtection password="EB36" sheet="1" formatCells="0" formatColumns="0" formatRows="0" insertColumns="0" insertRows="0" insertHyperlinks="0" deleteColumns="0" deleteRows="0" sort="0" autoFilter="0" pivotTables="0"/>
  <mergeCells count="47">
    <mergeCell ref="G13:H13"/>
    <mergeCell ref="I13:J13"/>
    <mergeCell ref="AB56:AB57"/>
    <mergeCell ref="D60:J60"/>
    <mergeCell ref="E14:F14"/>
    <mergeCell ref="G14:H14"/>
    <mergeCell ref="X56:X57"/>
    <mergeCell ref="Y56:Y57"/>
    <mergeCell ref="M14:N14"/>
    <mergeCell ref="D56:J57"/>
    <mergeCell ref="I14:J14"/>
    <mergeCell ref="K14:L14"/>
    <mergeCell ref="Q13:R13"/>
    <mergeCell ref="D53:X54"/>
    <mergeCell ref="K13:L13"/>
    <mergeCell ref="M13:N13"/>
    <mergeCell ref="O14:P14"/>
    <mergeCell ref="Q14:R14"/>
    <mergeCell ref="T13:U13"/>
    <mergeCell ref="W13:X13"/>
    <mergeCell ref="N3:R3"/>
    <mergeCell ref="M56:W57"/>
    <mergeCell ref="X6:Y11"/>
    <mergeCell ref="D9:W9"/>
    <mergeCell ref="D6:W8"/>
    <mergeCell ref="D11:W11"/>
    <mergeCell ref="E13:F13"/>
    <mergeCell ref="O13:P13"/>
    <mergeCell ref="T14:U14"/>
    <mergeCell ref="W14:X14"/>
    <mergeCell ref="D59:F59"/>
    <mergeCell ref="D63:J63"/>
    <mergeCell ref="D64:J65"/>
    <mergeCell ref="E3:F3"/>
    <mergeCell ref="G3:J3"/>
    <mergeCell ref="L3:M3"/>
    <mergeCell ref="D61:J61"/>
    <mergeCell ref="D62:J62"/>
    <mergeCell ref="M58:W58"/>
    <mergeCell ref="M59:W59"/>
    <mergeCell ref="G59:J59"/>
    <mergeCell ref="M65:W65"/>
    <mergeCell ref="M61:W61"/>
    <mergeCell ref="M62:W62"/>
    <mergeCell ref="M63:W63"/>
    <mergeCell ref="M64:W64"/>
    <mergeCell ref="M60:W60"/>
  </mergeCells>
  <printOptions/>
  <pageMargins left="0.5118110236220472" right="0.25" top="0.33" bottom="0.25" header="0.31496062992125984" footer="0.31496062992125984"/>
  <pageSetup fitToHeight="1" fitToWidth="1" horizontalDpi="300" verticalDpi="300" orientation="landscape" paperSize="8" scale="75" r:id="rId1"/>
  <headerFooter alignWithMargins="0">
    <oddFooter>&amp;LCICF
4 avenue du Recteur Poincaré
75782 Paris Cedex 16
Tél: 33 (0) 1 44 30 49 30&amp;RDate de dernière mise à jour le 14/10/2009</oddFooter>
  </headerFooter>
</worksheet>
</file>

<file path=xl/worksheets/sheet2.xml><?xml version="1.0" encoding="utf-8"?>
<worksheet xmlns="http://schemas.openxmlformats.org/spreadsheetml/2006/main" xmlns:r="http://schemas.openxmlformats.org/officeDocument/2006/relationships">
  <dimension ref="E5:E5"/>
  <sheetViews>
    <sheetView zoomScalePageLayoutView="0" workbookViewId="0" topLeftCell="A1">
      <selection activeCell="G30" sqref="G30"/>
    </sheetView>
  </sheetViews>
  <sheetFormatPr defaultColWidth="11.421875" defaultRowHeight="12.75"/>
  <sheetData>
    <row r="5" ht="12.75">
      <c r="E5" s="17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davidc</dc:creator>
  <cp:keywords/>
  <dc:description/>
  <cp:lastModifiedBy>OMathieu</cp:lastModifiedBy>
  <cp:lastPrinted>2011-11-16T10:32:03Z</cp:lastPrinted>
  <dcterms:created xsi:type="dcterms:W3CDTF">2009-09-02T08:39:49Z</dcterms:created>
  <dcterms:modified xsi:type="dcterms:W3CDTF">2012-02-06T16:05:17Z</dcterms:modified>
  <cp:category/>
  <cp:version/>
  <cp:contentType/>
  <cp:contentStatus/>
</cp:coreProperties>
</file>